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'Individual'!$A$2:$AN$40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<sst xmlns="http://schemas.openxmlformats.org/spreadsheetml/2006/main" count="159" uniqueCount="79">
  <si>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</si>
  <si>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</si>
  <si>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</si>
  <si>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</si>
  <si>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</si>
  <si>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</si>
  <si>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</si>
  <si>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</si>
  <si>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</si>
  <si>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</si>
  <si>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</si>
  <si>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</si>
  <si>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</si>
  <si>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</si>
  <si>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</si>
  <si>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</si>
  <si>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</si>
  <si>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</si>
  <si>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</si>
  <si>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</si>
  <si>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</si>
  <si>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</si>
  <si>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</si>
  <si>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</si>
  <si>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</si>
  <si>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</si>
  <si>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</si>
  <si>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</si>
  <si>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</si>
  <si>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</si>
  <si>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3a DIVISIÓ MASCULINA - A</t>
  </si>
  <si>
    <t>GERARD PONS MAS</t>
  </si>
  <si>
    <t>JORDI FERNÁNDEZ ADSUARA</t>
  </si>
  <si>
    <t>XAVIER GARCÍA UROZ</t>
  </si>
  <si>
    <t>MIQUEL ROSAS CABEZAS</t>
  </si>
  <si>
    <t>GRANOLLERS B</t>
  </si>
  <si>
    <t>OSCAR RODRÍGUEZ RODRÍGUEZ</t>
  </si>
  <si>
    <t>LLIGA CATALANA DE BOWLING 2006-2007</t>
  </si>
  <si>
    <t>DIAGONAL B</t>
  </si>
  <si>
    <t>CATALÒNIA</t>
  </si>
  <si>
    <t>FLECAH-1 B</t>
  </si>
  <si>
    <t>D'ARO B</t>
  </si>
  <si>
    <t>EVIL BOWL</t>
  </si>
  <si>
    <t>FLECHA-1 B</t>
  </si>
  <si>
    <t>JAVIER MOLERO CARBONELL</t>
  </si>
  <si>
    <t>MARC BLAIZAK SOLÀ</t>
  </si>
  <si>
    <t>PHILIPPE BLAIZAK ALAIN</t>
  </si>
  <si>
    <t>CARLES NIN CARBONELL</t>
  </si>
  <si>
    <t>FERRAN PUERTA SARDO</t>
  </si>
  <si>
    <t>AGAPITO CARRASCO VENTURA</t>
  </si>
  <si>
    <t>FRANCISCO CARRASCO VENTURA</t>
  </si>
  <si>
    <t>RAMON GUASCH ESPÍ</t>
  </si>
  <si>
    <t>JORDI PETIT VILA</t>
  </si>
  <si>
    <t>LUIS ARIAS ACOSTA</t>
  </si>
  <si>
    <t>MIQUEL A. PARRA PARRA</t>
  </si>
  <si>
    <t>JOSÉ M. COBO MARTÍNEZ</t>
  </si>
  <si>
    <t>ALEJANDRO SANZ GIMENO</t>
  </si>
  <si>
    <t>JUAN SERRANO ROMERO</t>
  </si>
  <si>
    <t>RICARDO MONTORO SANZ</t>
  </si>
  <si>
    <t>PERE ESCOBAR CUIXART</t>
  </si>
  <si>
    <t>ANGEL HERRERA CAMPOS</t>
  </si>
  <si>
    <t>DAVID NIETO MONTÀÑEZ</t>
  </si>
  <si>
    <t>SALVADOR FRANCH CASSOLES</t>
  </si>
  <si>
    <t>DESIDERIO SÁNCHEZ BÓDALO</t>
  </si>
  <si>
    <t>JUAN C. SÁNCHEZ BÓDALO</t>
  </si>
  <si>
    <t>DANIEL SÁNCHEZ LIMÓN</t>
  </si>
  <si>
    <t>16-des-06</t>
  </si>
  <si>
    <t>RAFAEL CERVANTES SOLSONA</t>
  </si>
  <si>
    <t>DANIEL ALBERTI RAMIO</t>
  </si>
  <si>
    <t>EMILIO J. JARA AMBEL</t>
  </si>
  <si>
    <t>19-maig-07</t>
  </si>
  <si>
    <t>JAVIER MOSQUERA ARANDA</t>
  </si>
  <si>
    <t>MIQUEL OTERO OTERO</t>
  </si>
  <si>
    <t>FERNANDO MANITA GERÓNIMO</t>
  </si>
  <si>
    <t>VICTOR VALLEJO BOBÉ</t>
  </si>
  <si>
    <t>JORGE APARICIO FUENTES</t>
  </si>
  <si>
    <t>WAI HING, TSE YU</t>
  </si>
  <si>
    <t>*</t>
  </si>
  <si>
    <t>* 5 punt menys per sanció federativa (Exp.01/07)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</si>
</sst>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7">
      <selection activeCell="C40" sqref="C4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37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39004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38</v>
      </c>
      <c r="D9" s="20"/>
      <c r="E9" s="11">
        <v>1</v>
      </c>
      <c r="G9" s="9" t="s">
        <v>39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35</v>
      </c>
      <c r="E11" s="11">
        <v>2</v>
      </c>
      <c r="F11" s="11"/>
      <c r="G11" s="9" t="s">
        <v>40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41</v>
      </c>
      <c r="E13" s="11">
        <v>8</v>
      </c>
      <c r="F13" s="11"/>
      <c r="G13" s="9" t="s">
        <v>42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D'ARO B</v>
      </c>
      <c r="E15" s="11">
        <v>1</v>
      </c>
      <c r="F15" s="11"/>
      <c r="G15" s="9" t="str">
        <f>G11</f>
        <v>FLECAH-1 B</v>
      </c>
      <c r="I15" s="11">
        <v>9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 B</v>
      </c>
      <c r="E17" s="11">
        <v>9</v>
      </c>
      <c r="F17" s="11"/>
      <c r="G17" s="9" t="str">
        <f>G13</f>
        <v>EVIL BOWL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CATALÒNIA</v>
      </c>
      <c r="E19" s="11">
        <v>8</v>
      </c>
      <c r="F19" s="11"/>
      <c r="G19" s="9" t="str">
        <f>C11</f>
        <v>GRANOLLERS B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GRANOLLERS B</v>
      </c>
      <c r="E21" s="11">
        <v>4</v>
      </c>
      <c r="F21" s="11"/>
      <c r="G21" s="9" t="str">
        <f>C9</f>
        <v>DIAGONAL B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CATALÒNIA</v>
      </c>
      <c r="E23" s="11">
        <v>4</v>
      </c>
      <c r="F23" s="11"/>
      <c r="G23" s="9" t="str">
        <f>C13</f>
        <v>D'ARO B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EVIL BOWL</v>
      </c>
      <c r="E25" s="11">
        <v>3</v>
      </c>
      <c r="F25" s="11"/>
      <c r="G25" s="9" t="str">
        <f>G11</f>
        <v>FLECAH-1 B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CATALÒNIA</v>
      </c>
      <c r="E27" s="11">
        <v>2</v>
      </c>
      <c r="F27" s="11"/>
      <c r="G27" s="9" t="str">
        <f>G13</f>
        <v>EVIL BOWL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FLECAH-1 B</v>
      </c>
      <c r="E29" s="11">
        <v>5</v>
      </c>
      <c r="F29" s="11"/>
      <c r="G29" s="9" t="str">
        <f>C9</f>
        <v>DIAGONAL B</v>
      </c>
      <c r="I29" s="11">
        <v>5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B</v>
      </c>
      <c r="E31" s="11">
        <v>0</v>
      </c>
      <c r="G31" s="9" t="str">
        <f>C13</f>
        <v>D'ARO B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 B</v>
      </c>
      <c r="E33" s="11">
        <v>8</v>
      </c>
      <c r="G33" s="9" t="str">
        <f>C13</f>
        <v>D'ARO B</v>
      </c>
      <c r="I33" s="11">
        <v>2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EVIL BOWL</v>
      </c>
      <c r="E35" s="11">
        <v>3</v>
      </c>
      <c r="G35" s="9" t="str">
        <f>C11</f>
        <v>GRANOLLERS B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FLECAH-1 B</v>
      </c>
      <c r="E37" s="11">
        <v>1</v>
      </c>
      <c r="G37" s="9" t="str">
        <f>G9</f>
        <v>CATALÒNIA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39</v>
      </c>
      <c r="C45" s="39"/>
      <c r="D45" s="15"/>
      <c r="E45" s="44">
        <f>9+8+4+2+9</f>
        <v>32</v>
      </c>
      <c r="F45" s="45"/>
      <c r="G45" s="45"/>
      <c r="H45" s="43">
        <f aca="true" t="shared" si="0" ref="H45:H50">SUM(E45:G45)</f>
        <v>32</v>
      </c>
      <c r="J45" s="5"/>
      <c r="K45" s="5"/>
    </row>
    <row r="46" spans="2:11" ht="20.25">
      <c r="B46" s="30" t="s">
        <v>43</v>
      </c>
      <c r="C46" s="26"/>
      <c r="D46" s="13"/>
      <c r="E46" s="44">
        <f>8+9+7+5+1</f>
        <v>30</v>
      </c>
      <c r="F46" s="46"/>
      <c r="G46" s="46"/>
      <c r="H46" s="43">
        <f>SUM(E46:G46)</f>
        <v>30</v>
      </c>
      <c r="J46" s="14"/>
      <c r="K46" s="14"/>
    </row>
    <row r="47" spans="2:11" ht="20.25">
      <c r="B47" s="38" t="s">
        <v>38</v>
      </c>
      <c r="C47" s="41"/>
      <c r="D47" s="42"/>
      <c r="E47" s="44">
        <f>1+9+6+5+8</f>
        <v>29</v>
      </c>
      <c r="F47" s="45"/>
      <c r="G47" s="45"/>
      <c r="H47" s="43">
        <f t="shared" si="0"/>
        <v>29</v>
      </c>
      <c r="J47" s="14"/>
      <c r="K47" s="14"/>
    </row>
    <row r="48" spans="2:11" ht="20.25">
      <c r="B48" s="30" t="s">
        <v>41</v>
      </c>
      <c r="C48" s="26"/>
      <c r="D48" s="13"/>
      <c r="E48" s="44">
        <f>8+1+6+10+2</f>
        <v>27</v>
      </c>
      <c r="F48" s="45"/>
      <c r="G48" s="45"/>
      <c r="H48" s="43">
        <f t="shared" si="0"/>
        <v>27</v>
      </c>
      <c r="J48" s="14"/>
      <c r="K48" s="14"/>
    </row>
    <row r="49" spans="2:11" ht="20.25">
      <c r="B49" s="38" t="s">
        <v>42</v>
      </c>
      <c r="C49" s="39"/>
      <c r="D49" s="15"/>
      <c r="E49" s="44">
        <f>2+1+3+8+3</f>
        <v>17</v>
      </c>
      <c r="F49" s="45"/>
      <c r="G49" s="45"/>
      <c r="H49" s="43">
        <f t="shared" si="0"/>
        <v>17</v>
      </c>
      <c r="J49" s="14"/>
      <c r="K49" s="14"/>
    </row>
    <row r="50" spans="2:11" ht="20.25">
      <c r="B50" s="38" t="s">
        <v>35</v>
      </c>
      <c r="C50" s="39"/>
      <c r="D50" s="41"/>
      <c r="E50" s="44">
        <f>2+2+4+0+7</f>
        <v>15</v>
      </c>
      <c r="F50" s="45"/>
      <c r="G50" s="45"/>
      <c r="H50" s="43">
        <f t="shared" si="0"/>
        <v>15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5">
      <selection activeCell="D37" sqref="D3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37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3" t="s">
        <v>66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DIAGONAL B</v>
      </c>
      <c r="D9" s="20"/>
      <c r="E9" s="11">
        <v>0</v>
      </c>
      <c r="G9" s="9" t="str">
        <f>'Equips 1aC'!G9</f>
        <v>CATALÒNIA</v>
      </c>
      <c r="I9" s="11">
        <v>10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GRANOLLERS B</v>
      </c>
      <c r="E11" s="11">
        <v>0</v>
      </c>
      <c r="F11" s="11"/>
      <c r="G11" s="9" t="str">
        <f>'Equips 1aC'!G11</f>
        <v>FLECAH-1 B</v>
      </c>
      <c r="I11" s="11">
        <v>10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D'ARO B</v>
      </c>
      <c r="E13" s="11">
        <v>2</v>
      </c>
      <c r="F13" s="11"/>
      <c r="G13" s="9" t="str">
        <f>'Equips 1aC'!G13</f>
        <v>EVIL BOWL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D'ARO B</v>
      </c>
      <c r="E15" s="11">
        <v>4</v>
      </c>
      <c r="F15" s="11"/>
      <c r="G15" s="9" t="str">
        <f>G11</f>
        <v>FLECAH-1 B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 B</v>
      </c>
      <c r="E17" s="11">
        <v>0</v>
      </c>
      <c r="F17" s="11"/>
      <c r="G17" s="9" t="str">
        <f>G13</f>
        <v>EVIL BOWL</v>
      </c>
      <c r="I17" s="11">
        <v>10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CATALÒNIA</v>
      </c>
      <c r="E19" s="11">
        <v>8</v>
      </c>
      <c r="F19" s="11"/>
      <c r="G19" s="9" t="str">
        <f>C11</f>
        <v>GRANOLLERS B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GRANOLLERS B</v>
      </c>
      <c r="E21" s="11">
        <v>10</v>
      </c>
      <c r="F21" s="11"/>
      <c r="G21" s="9" t="str">
        <f>C9</f>
        <v>DIAGONAL B</v>
      </c>
      <c r="I21" s="11">
        <v>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CATALÒNIA</v>
      </c>
      <c r="E23" s="11">
        <v>9</v>
      </c>
      <c r="F23" s="11"/>
      <c r="G23" s="9" t="str">
        <f>C13</f>
        <v>D'ARO B</v>
      </c>
      <c r="I23" s="11">
        <v>1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EVIL BOWL</v>
      </c>
      <c r="E25" s="11">
        <v>7</v>
      </c>
      <c r="F25" s="11"/>
      <c r="G25" s="9" t="str">
        <f>G11</f>
        <v>FLECAH-1 B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CATALÒNIA</v>
      </c>
      <c r="E27" s="11">
        <v>3</v>
      </c>
      <c r="F27" s="11"/>
      <c r="G27" s="9" t="str">
        <f>G13</f>
        <v>EVIL BOWL</v>
      </c>
      <c r="I27" s="11">
        <v>7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FLECAH-1 B</v>
      </c>
      <c r="E29" s="11">
        <v>10</v>
      </c>
      <c r="F29" s="11"/>
      <c r="G29" s="9" t="str">
        <f>C9</f>
        <v>DIAGONAL B</v>
      </c>
      <c r="I29" s="11">
        <v>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B</v>
      </c>
      <c r="E31" s="11">
        <v>8</v>
      </c>
      <c r="G31" s="9" t="str">
        <f>C13</f>
        <v>D'ARO B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 B</v>
      </c>
      <c r="E33" s="11">
        <v>0</v>
      </c>
      <c r="G33" s="9" t="str">
        <f>C13</f>
        <v>D'ARO B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EVIL BOWL</v>
      </c>
      <c r="E35" s="11">
        <v>2</v>
      </c>
      <c r="G35" s="9" t="str">
        <f>C11</f>
        <v>GRANOLLERS B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FLECAH-1 B</v>
      </c>
      <c r="E37" s="11">
        <v>8</v>
      </c>
      <c r="G37" s="9" t="str">
        <f>G9</f>
        <v>CATALÒNIA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43</v>
      </c>
      <c r="C45" s="39"/>
      <c r="D45" s="15"/>
      <c r="E45" s="44">
        <f>8+9+7+5+1</f>
        <v>30</v>
      </c>
      <c r="F45" s="44">
        <f>10+6+3+10+8</f>
        <v>37</v>
      </c>
      <c r="G45" s="45"/>
      <c r="H45" s="43">
        <f aca="true" t="shared" si="0" ref="H45:H50">SUM(E45:G45)</f>
        <v>67</v>
      </c>
      <c r="J45" s="5"/>
      <c r="K45" s="5"/>
    </row>
    <row r="46" spans="2:11" ht="20.25">
      <c r="B46" s="30" t="s">
        <v>39</v>
      </c>
      <c r="C46" s="26"/>
      <c r="D46" s="13"/>
      <c r="E46" s="44">
        <f>9+8+4+2+9</f>
        <v>32</v>
      </c>
      <c r="F46" s="44">
        <f>10+8+9+3+2</f>
        <v>32</v>
      </c>
      <c r="G46" s="45"/>
      <c r="H46" s="43">
        <f t="shared" si="0"/>
        <v>64</v>
      </c>
      <c r="J46" s="14"/>
      <c r="K46" s="14"/>
    </row>
    <row r="47" spans="2:11" ht="20.25">
      <c r="B47" s="38" t="s">
        <v>42</v>
      </c>
      <c r="C47" s="39"/>
      <c r="D47" s="15"/>
      <c r="E47" s="44">
        <f>2+1+3+8+3</f>
        <v>17</v>
      </c>
      <c r="F47" s="44">
        <f>7+10+7+7+2</f>
        <v>33</v>
      </c>
      <c r="G47" s="45"/>
      <c r="H47" s="43">
        <f t="shared" si="0"/>
        <v>50</v>
      </c>
      <c r="J47" s="14"/>
      <c r="K47" s="14"/>
    </row>
    <row r="48" spans="2:11" ht="20.25">
      <c r="B48" s="30" t="s">
        <v>41</v>
      </c>
      <c r="C48" s="26"/>
      <c r="D48" s="13"/>
      <c r="E48" s="44">
        <f>8+1+6+10+2</f>
        <v>27</v>
      </c>
      <c r="F48" s="44">
        <f>2+4+1+2+10</f>
        <v>19</v>
      </c>
      <c r="G48" s="45"/>
      <c r="H48" s="43">
        <f t="shared" si="0"/>
        <v>46</v>
      </c>
      <c r="J48" s="14"/>
      <c r="K48" s="14"/>
    </row>
    <row r="49" spans="2:11" ht="20.25">
      <c r="B49" s="38" t="s">
        <v>35</v>
      </c>
      <c r="C49" s="39"/>
      <c r="D49" s="15"/>
      <c r="E49" s="44">
        <f>2+2+4+0+7</f>
        <v>15</v>
      </c>
      <c r="F49" s="44">
        <f>0+2+10+8+8</f>
        <v>28</v>
      </c>
      <c r="G49" s="45"/>
      <c r="H49" s="43">
        <f t="shared" si="0"/>
        <v>43</v>
      </c>
      <c r="J49" s="14"/>
      <c r="K49" s="14"/>
    </row>
    <row r="50" spans="2:11" ht="20.25">
      <c r="B50" s="38" t="s">
        <v>38</v>
      </c>
      <c r="C50" s="41"/>
      <c r="D50" s="54"/>
      <c r="E50" s="44">
        <f>1+9+6+5+8</f>
        <v>29</v>
      </c>
      <c r="F50" s="44">
        <v>0</v>
      </c>
      <c r="G50" s="46"/>
      <c r="H50" s="43">
        <f t="shared" si="0"/>
        <v>29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9">
      <selection activeCell="L47" sqref="L4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37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70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DIAGONAL B</v>
      </c>
      <c r="D9" s="20"/>
      <c r="E9" s="11">
        <v>1</v>
      </c>
      <c r="G9" s="9" t="str">
        <f>'Equips 1aC'!G9</f>
        <v>CATALÒNIA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GRANOLLERS B</v>
      </c>
      <c r="E11" s="11">
        <v>1</v>
      </c>
      <c r="F11" s="11"/>
      <c r="G11" s="9" t="str">
        <f>'Equips 1aC'!G11</f>
        <v>FLECAH-1 B</v>
      </c>
      <c r="I11" s="11">
        <v>9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D'ARO B</v>
      </c>
      <c r="E13" s="11">
        <v>1</v>
      </c>
      <c r="F13" s="11"/>
      <c r="G13" s="9" t="str">
        <f>'Equips 1aC'!G13</f>
        <v>EVIL BOWL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D'ARO B</v>
      </c>
      <c r="E15" s="11">
        <v>4</v>
      </c>
      <c r="F15" s="11"/>
      <c r="G15" s="9" t="str">
        <f>G11</f>
        <v>FLECAH-1 B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 B</v>
      </c>
      <c r="E17" s="11">
        <v>6</v>
      </c>
      <c r="F17" s="11"/>
      <c r="G17" s="9" t="str">
        <f>G13</f>
        <v>EVIL BOWL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CATALÒNIA</v>
      </c>
      <c r="E19" s="11">
        <v>5</v>
      </c>
      <c r="F19" s="11"/>
      <c r="G19" s="9" t="str">
        <f>C11</f>
        <v>GRANOLLERS B</v>
      </c>
      <c r="I19" s="11">
        <v>5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GRANOLLERS B</v>
      </c>
      <c r="E21" s="11">
        <v>4</v>
      </c>
      <c r="F21" s="11"/>
      <c r="G21" s="9" t="str">
        <f>C9</f>
        <v>DIAGONAL B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CATALÒNIA</v>
      </c>
      <c r="E23" s="11">
        <v>7</v>
      </c>
      <c r="F23" s="11"/>
      <c r="G23" s="9" t="str">
        <f>C13</f>
        <v>D'ARO B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EVIL BOWL</v>
      </c>
      <c r="E25" s="11">
        <v>7</v>
      </c>
      <c r="F25" s="11"/>
      <c r="G25" s="9" t="str">
        <f>G11</f>
        <v>FLECAH-1 B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CATALÒNIA</v>
      </c>
      <c r="E27" s="11">
        <v>2</v>
      </c>
      <c r="F27" s="11"/>
      <c r="G27" s="9" t="str">
        <f>G13</f>
        <v>EVIL BOWL</v>
      </c>
      <c r="I27" s="11">
        <v>8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FLECAH-1 B</v>
      </c>
      <c r="E29" s="11">
        <v>8</v>
      </c>
      <c r="F29" s="11"/>
      <c r="G29" s="9" t="str">
        <f>C9</f>
        <v>DIAGONAL B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B</v>
      </c>
      <c r="E31" s="11">
        <v>10</v>
      </c>
      <c r="G31" s="9" t="str">
        <f>C13</f>
        <v>D'ARO B</v>
      </c>
      <c r="I31" s="11">
        <v>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 B</v>
      </c>
      <c r="E33" s="11">
        <v>9</v>
      </c>
      <c r="G33" s="9" t="str">
        <f>C13</f>
        <v>D'ARO B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EVIL BOWL</v>
      </c>
      <c r="E35" s="11">
        <v>10</v>
      </c>
      <c r="G35" s="9" t="str">
        <f>C11</f>
        <v>GRANOLLERS B</v>
      </c>
      <c r="I35" s="11">
        <v>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FLECAH-1 B</v>
      </c>
      <c r="E37" s="11">
        <v>3</v>
      </c>
      <c r="G37" s="9" t="str">
        <f>G9</f>
        <v>CATALÒNIA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43</v>
      </c>
      <c r="C45" s="39"/>
      <c r="D45" s="15"/>
      <c r="E45" s="44">
        <f>8+9+7+5+1</f>
        <v>30</v>
      </c>
      <c r="F45" s="44">
        <f>10+6+3+10+8</f>
        <v>37</v>
      </c>
      <c r="G45" s="44">
        <f>9+6+3+8+3</f>
        <v>29</v>
      </c>
      <c r="H45" s="43">
        <f aca="true" t="shared" si="0" ref="H45:H50">SUM(E45:G45)</f>
        <v>96</v>
      </c>
      <c r="J45" s="5"/>
      <c r="K45" s="5"/>
    </row>
    <row r="46" spans="2:11" ht="20.25">
      <c r="B46" s="30" t="s">
        <v>39</v>
      </c>
      <c r="C46" s="26"/>
      <c r="D46" s="13"/>
      <c r="E46" s="44">
        <f>9+8+4+2+9</f>
        <v>32</v>
      </c>
      <c r="F46" s="44">
        <f>10+8+9+3+2</f>
        <v>32</v>
      </c>
      <c r="G46" s="44">
        <f>9+5+7+2+7</f>
        <v>30</v>
      </c>
      <c r="H46" s="43">
        <f t="shared" si="0"/>
        <v>94</v>
      </c>
      <c r="J46" s="14"/>
      <c r="K46" s="14"/>
    </row>
    <row r="47" spans="2:11" ht="20.25">
      <c r="B47" s="38" t="s">
        <v>42</v>
      </c>
      <c r="C47" s="39"/>
      <c r="D47" s="15"/>
      <c r="E47" s="44">
        <f>2+1+3+8+3</f>
        <v>17</v>
      </c>
      <c r="F47" s="44">
        <f>7+10+7+7+2</f>
        <v>33</v>
      </c>
      <c r="G47" s="44">
        <f>9+4+7+8+10</f>
        <v>38</v>
      </c>
      <c r="H47" s="43">
        <f t="shared" si="0"/>
        <v>88</v>
      </c>
      <c r="J47" s="14"/>
      <c r="K47" s="14"/>
    </row>
    <row r="48" spans="2:11" ht="20.25">
      <c r="B48" s="30" t="s">
        <v>35</v>
      </c>
      <c r="C48" s="26"/>
      <c r="D48" s="13"/>
      <c r="E48" s="44">
        <f>2+2+4+0+7</f>
        <v>15</v>
      </c>
      <c r="F48" s="44">
        <f>0+2+10+8+8</f>
        <v>28</v>
      </c>
      <c r="G48" s="44">
        <f>1+5+4+10+0</f>
        <v>20</v>
      </c>
      <c r="H48" s="43">
        <f t="shared" si="0"/>
        <v>63</v>
      </c>
      <c r="J48" s="14"/>
      <c r="K48" s="14"/>
    </row>
    <row r="49" spans="2:11" ht="20.25">
      <c r="B49" s="38" t="s">
        <v>41</v>
      </c>
      <c r="C49" s="39"/>
      <c r="D49" s="15"/>
      <c r="E49" s="44">
        <f>8+1+6+10+2</f>
        <v>27</v>
      </c>
      <c r="F49" s="44">
        <f>2+4+1+2+10</f>
        <v>19</v>
      </c>
      <c r="G49" s="44">
        <f>1+4+3+0+1</f>
        <v>9</v>
      </c>
      <c r="H49" s="43">
        <f t="shared" si="0"/>
        <v>55</v>
      </c>
      <c r="J49" s="14"/>
      <c r="K49" s="14"/>
    </row>
    <row r="50" spans="2:11" ht="20.25">
      <c r="B50" s="38" t="s">
        <v>38</v>
      </c>
      <c r="C50" s="41"/>
      <c r="D50" s="54"/>
      <c r="E50" s="44">
        <f>1+9+6+5+8</f>
        <v>29</v>
      </c>
      <c r="F50" s="44">
        <v>-5</v>
      </c>
      <c r="G50" s="44">
        <f>1+6+6+2+9</f>
        <v>24</v>
      </c>
      <c r="H50" s="43">
        <f>SUM(E50:G50)</f>
        <v>48</v>
      </c>
      <c r="I50" s="12" t="s">
        <v>77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2:11" ht="15.75">
      <c r="B52" s="8" t="s">
        <v>78</v>
      </c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C28" sqref="C28"/>
    </sheetView>
  </sheetViews>
  <sheetFormatPr defaultColWidth="9.625" defaultRowHeight="12.75"/>
  <cols>
    <col min="1" max="1" width="6.125" style="1" customWidth="1"/>
    <col min="2" max="2" width="6.00390625" style="1" customWidth="1"/>
    <col min="3" max="3" width="29.375" style="1" bestFit="1" customWidth="1"/>
    <col min="4" max="4" width="13.75390625" style="1" bestFit="1" customWidth="1"/>
    <col min="5" max="34" width="3.625" style="1" hidden="1" customWidth="1"/>
    <col min="35" max="35" width="5.875" style="1" bestFit="1" customWidth="1"/>
    <col min="36" max="37" width="6.25390625" style="1" bestFit="1" customWidth="1"/>
    <col min="38" max="38" width="6.125" style="1" customWidth="1"/>
    <col min="39" max="39" width="7.125" style="1" bestFit="1" customWidth="1"/>
    <col min="40" max="40" width="10.1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7" t="s">
        <v>0</v>
      </c>
      <c r="B4" s="47" t="s">
        <v>15</v>
      </c>
      <c r="C4" s="47" t="s">
        <v>1</v>
      </c>
      <c r="D4" s="47" t="s">
        <v>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 t="s">
        <v>18</v>
      </c>
      <c r="AJ4" s="48" t="s">
        <v>19</v>
      </c>
      <c r="AK4" s="48" t="s">
        <v>20</v>
      </c>
      <c r="AL4" s="48" t="s">
        <v>21</v>
      </c>
      <c r="AM4" s="48" t="s">
        <v>17</v>
      </c>
      <c r="AN4" s="48" t="s">
        <v>16</v>
      </c>
    </row>
    <row r="5" spans="1:40" ht="12.75">
      <c r="A5" s="49">
        <v>1</v>
      </c>
      <c r="B5" s="49">
        <v>8307</v>
      </c>
      <c r="C5" s="49" t="s">
        <v>61</v>
      </c>
      <c r="D5" s="49" t="s">
        <v>41</v>
      </c>
      <c r="E5" s="49">
        <v>218</v>
      </c>
      <c r="F5" s="49">
        <v>196</v>
      </c>
      <c r="G5" s="49">
        <v>170</v>
      </c>
      <c r="H5" s="49">
        <v>226</v>
      </c>
      <c r="I5" s="49">
        <v>205</v>
      </c>
      <c r="J5" s="49">
        <v>215</v>
      </c>
      <c r="K5" s="49">
        <v>199</v>
      </c>
      <c r="L5" s="49">
        <v>174</v>
      </c>
      <c r="M5" s="49">
        <v>170</v>
      </c>
      <c r="N5" s="49">
        <v>194</v>
      </c>
      <c r="O5" s="49">
        <v>161</v>
      </c>
      <c r="P5" s="49">
        <v>119</v>
      </c>
      <c r="Q5" s="49">
        <v>171</v>
      </c>
      <c r="R5" s="49">
        <v>118</v>
      </c>
      <c r="S5" s="49">
        <v>174</v>
      </c>
      <c r="T5" s="49"/>
      <c r="U5" s="49"/>
      <c r="V5" s="49">
        <v>212</v>
      </c>
      <c r="W5" s="49">
        <v>153</v>
      </c>
      <c r="X5" s="49">
        <v>208</v>
      </c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>
        <f>SUM(E5:N5)</f>
        <v>1967</v>
      </c>
      <c r="AJ5" s="50">
        <f>SUM(O5:X5)</f>
        <v>1316</v>
      </c>
      <c r="AK5" s="50">
        <f>SUM(Y5:AH5)</f>
        <v>0</v>
      </c>
      <c r="AL5" s="50">
        <f aca="true" t="shared" si="0" ref="AL5:AL43">SUM(AI5:AK5)</f>
        <v>3283</v>
      </c>
      <c r="AM5" s="50">
        <f>COUNT(E5:AH5)</f>
        <v>18</v>
      </c>
      <c r="AN5" s="51">
        <f aca="true" t="shared" si="1" ref="AN5:AN43">(AL5/AM5)</f>
        <v>182.38888888888889</v>
      </c>
    </row>
    <row r="6" spans="1:40" ht="12.75">
      <c r="A6" s="49">
        <v>2</v>
      </c>
      <c r="B6" s="49">
        <v>26684</v>
      </c>
      <c r="C6" s="49" t="s">
        <v>57</v>
      </c>
      <c r="D6" s="49" t="s">
        <v>43</v>
      </c>
      <c r="E6" s="49"/>
      <c r="F6" s="49"/>
      <c r="G6" s="49"/>
      <c r="H6" s="49"/>
      <c r="I6" s="49">
        <v>196</v>
      </c>
      <c r="J6" s="49">
        <v>224</v>
      </c>
      <c r="K6" s="49">
        <v>182</v>
      </c>
      <c r="L6" s="49">
        <v>151</v>
      </c>
      <c r="M6" s="49"/>
      <c r="N6" s="49">
        <v>167</v>
      </c>
      <c r="O6" s="49">
        <v>158</v>
      </c>
      <c r="P6" s="49">
        <v>186</v>
      </c>
      <c r="Q6" s="49">
        <v>161</v>
      </c>
      <c r="R6" s="49">
        <v>225</v>
      </c>
      <c r="S6" s="49">
        <v>118</v>
      </c>
      <c r="T6" s="49">
        <v>160</v>
      </c>
      <c r="U6" s="49">
        <v>204</v>
      </c>
      <c r="V6" s="49">
        <v>162</v>
      </c>
      <c r="W6" s="49">
        <v>202</v>
      </c>
      <c r="X6" s="49">
        <v>204</v>
      </c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0">
        <f aca="true" t="shared" si="2" ref="AI6:AI43">SUM(E6:N6)</f>
        <v>920</v>
      </c>
      <c r="AJ6" s="50">
        <f aca="true" t="shared" si="3" ref="AJ6:AJ43">SUM(O6:X6)</f>
        <v>1780</v>
      </c>
      <c r="AK6" s="50">
        <f aca="true" t="shared" si="4" ref="AK6:AK43">SUM(Y6:AH6)</f>
        <v>0</v>
      </c>
      <c r="AL6" s="50">
        <f t="shared" si="0"/>
        <v>2700</v>
      </c>
      <c r="AM6" s="50">
        <f aca="true" t="shared" si="5" ref="AM6:AM43">COUNT(E6:AH6)</f>
        <v>15</v>
      </c>
      <c r="AN6" s="51">
        <f t="shared" si="1"/>
        <v>180</v>
      </c>
    </row>
    <row r="7" spans="1:40" ht="12.75">
      <c r="A7" s="49">
        <v>3</v>
      </c>
      <c r="B7" s="49">
        <v>26432</v>
      </c>
      <c r="C7" s="49" t="s">
        <v>49</v>
      </c>
      <c r="D7" s="49" t="s">
        <v>39</v>
      </c>
      <c r="E7" s="49">
        <v>180</v>
      </c>
      <c r="F7" s="49">
        <v>210</v>
      </c>
      <c r="G7" s="49">
        <v>147</v>
      </c>
      <c r="H7" s="49">
        <v>148</v>
      </c>
      <c r="I7" s="49"/>
      <c r="J7" s="49"/>
      <c r="K7" s="49">
        <v>155</v>
      </c>
      <c r="L7" s="49">
        <v>206</v>
      </c>
      <c r="M7" s="49">
        <v>136</v>
      </c>
      <c r="N7" s="49">
        <v>225</v>
      </c>
      <c r="O7" s="49"/>
      <c r="P7" s="49"/>
      <c r="Q7" s="49">
        <v>202</v>
      </c>
      <c r="R7" s="49">
        <v>183</v>
      </c>
      <c r="S7" s="49">
        <v>228</v>
      </c>
      <c r="T7" s="49">
        <v>214</v>
      </c>
      <c r="U7" s="49">
        <v>180</v>
      </c>
      <c r="V7" s="49">
        <v>165</v>
      </c>
      <c r="W7" s="49">
        <v>177</v>
      </c>
      <c r="X7" s="49">
        <v>159</v>
      </c>
      <c r="Y7" s="49">
        <v>134</v>
      </c>
      <c r="Z7" s="49">
        <v>167</v>
      </c>
      <c r="AA7" s="49"/>
      <c r="AB7" s="49"/>
      <c r="AC7" s="49"/>
      <c r="AD7" s="49">
        <v>186</v>
      </c>
      <c r="AE7" s="49"/>
      <c r="AF7" s="49"/>
      <c r="AG7" s="49">
        <v>164</v>
      </c>
      <c r="AH7" s="49">
        <v>194</v>
      </c>
      <c r="AI7" s="50">
        <f t="shared" si="2"/>
        <v>1407</v>
      </c>
      <c r="AJ7" s="50">
        <f t="shared" si="3"/>
        <v>1508</v>
      </c>
      <c r="AK7" s="50">
        <f t="shared" si="4"/>
        <v>845</v>
      </c>
      <c r="AL7" s="50">
        <f t="shared" si="0"/>
        <v>3760</v>
      </c>
      <c r="AM7" s="50">
        <f t="shared" si="5"/>
        <v>21</v>
      </c>
      <c r="AN7" s="51">
        <f t="shared" si="1"/>
        <v>179.04761904761904</v>
      </c>
    </row>
    <row r="8" spans="1:40" ht="12.75">
      <c r="A8" s="49">
        <v>4</v>
      </c>
      <c r="B8" s="49">
        <v>4586</v>
      </c>
      <c r="C8" s="49" t="s">
        <v>44</v>
      </c>
      <c r="D8" s="49" t="s">
        <v>38</v>
      </c>
      <c r="E8" s="49">
        <v>196</v>
      </c>
      <c r="F8" s="49">
        <v>169</v>
      </c>
      <c r="G8" s="49">
        <v>175</v>
      </c>
      <c r="H8" s="49">
        <v>189</v>
      </c>
      <c r="I8" s="49">
        <v>210</v>
      </c>
      <c r="J8" s="49">
        <v>149</v>
      </c>
      <c r="K8" s="49">
        <v>192</v>
      </c>
      <c r="L8" s="49">
        <v>149</v>
      </c>
      <c r="M8" s="49">
        <v>157</v>
      </c>
      <c r="N8" s="49">
        <v>204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>
        <f t="shared" si="2"/>
        <v>1790</v>
      </c>
      <c r="AJ8" s="50">
        <f t="shared" si="3"/>
        <v>0</v>
      </c>
      <c r="AK8" s="50">
        <f t="shared" si="4"/>
        <v>0</v>
      </c>
      <c r="AL8" s="50">
        <f t="shared" si="0"/>
        <v>1790</v>
      </c>
      <c r="AM8" s="50">
        <f t="shared" si="5"/>
        <v>10</v>
      </c>
      <c r="AN8" s="51">
        <f t="shared" si="1"/>
        <v>179</v>
      </c>
    </row>
    <row r="9" spans="1:40" ht="12.75">
      <c r="A9" s="49">
        <v>5</v>
      </c>
      <c r="B9" s="49">
        <v>21474</v>
      </c>
      <c r="C9" s="49" t="s">
        <v>52</v>
      </c>
      <c r="D9" s="49" t="s">
        <v>39</v>
      </c>
      <c r="E9" s="49">
        <v>190</v>
      </c>
      <c r="F9" s="49">
        <v>180</v>
      </c>
      <c r="G9" s="49">
        <v>160</v>
      </c>
      <c r="H9" s="49">
        <v>168</v>
      </c>
      <c r="I9" s="49">
        <v>175</v>
      </c>
      <c r="J9" s="49">
        <v>246</v>
      </c>
      <c r="K9" s="49">
        <v>179</v>
      </c>
      <c r="L9" s="49">
        <v>187</v>
      </c>
      <c r="M9" s="49">
        <v>209</v>
      </c>
      <c r="N9" s="49">
        <v>213</v>
      </c>
      <c r="O9" s="49"/>
      <c r="P9" s="49"/>
      <c r="Q9" s="49">
        <v>147</v>
      </c>
      <c r="R9" s="49">
        <v>159</v>
      </c>
      <c r="S9" s="49">
        <v>139</v>
      </c>
      <c r="T9" s="49">
        <v>192</v>
      </c>
      <c r="U9" s="49">
        <v>179</v>
      </c>
      <c r="V9" s="49"/>
      <c r="W9" s="49">
        <v>150</v>
      </c>
      <c r="X9" s="49">
        <v>149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>
        <f t="shared" si="2"/>
        <v>1907</v>
      </c>
      <c r="AJ9" s="50">
        <f t="shared" si="3"/>
        <v>1115</v>
      </c>
      <c r="AK9" s="50">
        <f t="shared" si="4"/>
        <v>0</v>
      </c>
      <c r="AL9" s="50">
        <f t="shared" si="0"/>
        <v>3022</v>
      </c>
      <c r="AM9" s="50">
        <f t="shared" si="5"/>
        <v>17</v>
      </c>
      <c r="AN9" s="51">
        <f t="shared" si="1"/>
        <v>177.76470588235293</v>
      </c>
    </row>
    <row r="10" spans="1:40" ht="12.75">
      <c r="A10" s="49">
        <v>6</v>
      </c>
      <c r="B10" s="49">
        <v>9585</v>
      </c>
      <c r="C10" s="49" t="s">
        <v>45</v>
      </c>
      <c r="D10" s="49" t="s">
        <v>38</v>
      </c>
      <c r="E10" s="49">
        <v>179</v>
      </c>
      <c r="F10" s="49">
        <v>189</v>
      </c>
      <c r="G10" s="49">
        <v>161</v>
      </c>
      <c r="H10" s="49">
        <v>120</v>
      </c>
      <c r="I10" s="49">
        <v>161</v>
      </c>
      <c r="J10" s="49">
        <v>218</v>
      </c>
      <c r="K10" s="49">
        <v>219</v>
      </c>
      <c r="L10" s="49">
        <v>201</v>
      </c>
      <c r="M10" s="49">
        <v>184</v>
      </c>
      <c r="N10" s="49">
        <v>138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>
        <f t="shared" si="2"/>
        <v>1770</v>
      </c>
      <c r="AJ10" s="50">
        <f t="shared" si="3"/>
        <v>0</v>
      </c>
      <c r="AK10" s="50">
        <f t="shared" si="4"/>
        <v>0</v>
      </c>
      <c r="AL10" s="50">
        <f t="shared" si="0"/>
        <v>1770</v>
      </c>
      <c r="AM10" s="50">
        <f t="shared" si="5"/>
        <v>10</v>
      </c>
      <c r="AN10" s="51">
        <f t="shared" si="1"/>
        <v>177</v>
      </c>
    </row>
    <row r="11" spans="1:40" ht="12.75">
      <c r="A11" s="49">
        <v>7</v>
      </c>
      <c r="B11" s="49">
        <v>24699</v>
      </c>
      <c r="C11" s="49" t="s">
        <v>56</v>
      </c>
      <c r="D11" s="49" t="s">
        <v>43</v>
      </c>
      <c r="E11" s="49">
        <v>191</v>
      </c>
      <c r="F11" s="49">
        <v>235</v>
      </c>
      <c r="G11" s="49">
        <v>200</v>
      </c>
      <c r="H11" s="49">
        <v>205</v>
      </c>
      <c r="I11" s="49">
        <v>155</v>
      </c>
      <c r="J11" s="49">
        <v>170</v>
      </c>
      <c r="K11" s="49">
        <v>158</v>
      </c>
      <c r="L11" s="49">
        <v>285</v>
      </c>
      <c r="M11" s="49">
        <v>195</v>
      </c>
      <c r="N11" s="49">
        <v>157</v>
      </c>
      <c r="O11" s="49">
        <v>167</v>
      </c>
      <c r="P11" s="49">
        <v>172</v>
      </c>
      <c r="Q11" s="49">
        <v>220</v>
      </c>
      <c r="R11" s="49">
        <v>132</v>
      </c>
      <c r="S11" s="49">
        <v>155</v>
      </c>
      <c r="T11" s="49">
        <v>140</v>
      </c>
      <c r="U11" s="49"/>
      <c r="V11" s="49"/>
      <c r="W11" s="49"/>
      <c r="X11" s="49"/>
      <c r="Y11" s="49">
        <v>176</v>
      </c>
      <c r="Z11" s="49">
        <v>179</v>
      </c>
      <c r="AA11" s="49">
        <v>152</v>
      </c>
      <c r="AB11" s="49">
        <v>144</v>
      </c>
      <c r="AC11" s="49">
        <v>171</v>
      </c>
      <c r="AD11" s="49">
        <v>160</v>
      </c>
      <c r="AE11" s="49"/>
      <c r="AF11" s="49"/>
      <c r="AG11" s="49">
        <v>117</v>
      </c>
      <c r="AH11" s="49">
        <v>198</v>
      </c>
      <c r="AI11" s="50">
        <f t="shared" si="2"/>
        <v>1951</v>
      </c>
      <c r="AJ11" s="50">
        <f t="shared" si="3"/>
        <v>986</v>
      </c>
      <c r="AK11" s="50">
        <f t="shared" si="4"/>
        <v>1297</v>
      </c>
      <c r="AL11" s="50">
        <f t="shared" si="0"/>
        <v>4234</v>
      </c>
      <c r="AM11" s="50">
        <f t="shared" si="5"/>
        <v>24</v>
      </c>
      <c r="AN11" s="51">
        <f t="shared" si="1"/>
        <v>176.41666666666666</v>
      </c>
    </row>
    <row r="12" spans="1:40" ht="12.75">
      <c r="A12" s="49">
        <v>8</v>
      </c>
      <c r="B12" s="49">
        <v>26430</v>
      </c>
      <c r="C12" s="49" t="s">
        <v>50</v>
      </c>
      <c r="D12" s="49" t="s">
        <v>39</v>
      </c>
      <c r="E12" s="49">
        <v>167</v>
      </c>
      <c r="F12" s="49">
        <v>156</v>
      </c>
      <c r="G12" s="49">
        <v>203</v>
      </c>
      <c r="H12" s="49">
        <v>213</v>
      </c>
      <c r="I12" s="49">
        <v>194</v>
      </c>
      <c r="J12" s="49">
        <v>206</v>
      </c>
      <c r="K12" s="49">
        <v>193</v>
      </c>
      <c r="L12" s="49">
        <v>152</v>
      </c>
      <c r="M12" s="49"/>
      <c r="N12" s="49"/>
      <c r="O12" s="49">
        <v>194</v>
      </c>
      <c r="P12" s="49">
        <v>140</v>
      </c>
      <c r="Q12" s="49"/>
      <c r="R12" s="49"/>
      <c r="S12" s="49"/>
      <c r="T12" s="49"/>
      <c r="U12" s="49">
        <v>145</v>
      </c>
      <c r="V12" s="49">
        <v>177</v>
      </c>
      <c r="W12" s="49">
        <v>140</v>
      </c>
      <c r="X12" s="49">
        <v>163</v>
      </c>
      <c r="Y12" s="49">
        <v>183</v>
      </c>
      <c r="Z12" s="49">
        <v>192</v>
      </c>
      <c r="AA12" s="49">
        <v>145</v>
      </c>
      <c r="AB12" s="49">
        <v>200</v>
      </c>
      <c r="AC12" s="49">
        <v>187</v>
      </c>
      <c r="AD12" s="49">
        <v>208</v>
      </c>
      <c r="AE12" s="49">
        <v>172</v>
      </c>
      <c r="AF12" s="49">
        <v>151</v>
      </c>
      <c r="AG12" s="49"/>
      <c r="AH12" s="49"/>
      <c r="AI12" s="50">
        <f t="shared" si="2"/>
        <v>1484</v>
      </c>
      <c r="AJ12" s="50">
        <f t="shared" si="3"/>
        <v>959</v>
      </c>
      <c r="AK12" s="50">
        <f t="shared" si="4"/>
        <v>1438</v>
      </c>
      <c r="AL12" s="50">
        <f t="shared" si="0"/>
        <v>3881</v>
      </c>
      <c r="AM12" s="50">
        <f t="shared" si="5"/>
        <v>22</v>
      </c>
      <c r="AN12" s="51">
        <f t="shared" si="1"/>
        <v>176.4090909090909</v>
      </c>
    </row>
    <row r="13" spans="1:40" ht="12.75">
      <c r="A13" s="49">
        <v>9</v>
      </c>
      <c r="B13" s="49">
        <v>2877</v>
      </c>
      <c r="C13" s="49" t="s">
        <v>55</v>
      </c>
      <c r="D13" s="49" t="s">
        <v>43</v>
      </c>
      <c r="E13" s="49">
        <v>204</v>
      </c>
      <c r="F13" s="49">
        <v>177</v>
      </c>
      <c r="G13" s="49">
        <v>174</v>
      </c>
      <c r="H13" s="49">
        <v>200</v>
      </c>
      <c r="I13" s="49">
        <v>188</v>
      </c>
      <c r="J13" s="49">
        <v>183</v>
      </c>
      <c r="K13" s="49">
        <v>130</v>
      </c>
      <c r="L13" s="49">
        <v>190</v>
      </c>
      <c r="M13" s="49">
        <v>183</v>
      </c>
      <c r="N13" s="49">
        <v>167</v>
      </c>
      <c r="O13" s="49">
        <v>185</v>
      </c>
      <c r="P13" s="49">
        <v>163</v>
      </c>
      <c r="Q13" s="49">
        <v>137</v>
      </c>
      <c r="R13" s="49">
        <v>152</v>
      </c>
      <c r="S13" s="49"/>
      <c r="T13" s="49"/>
      <c r="U13" s="49">
        <v>235</v>
      </c>
      <c r="V13" s="49">
        <v>130</v>
      </c>
      <c r="W13" s="49">
        <v>197</v>
      </c>
      <c r="X13" s="49">
        <v>180</v>
      </c>
      <c r="Y13" s="49">
        <v>173</v>
      </c>
      <c r="Z13" s="49">
        <v>205</v>
      </c>
      <c r="AA13" s="49">
        <v>149</v>
      </c>
      <c r="AB13" s="49">
        <v>213</v>
      </c>
      <c r="AC13" s="49">
        <v>134</v>
      </c>
      <c r="AD13" s="49">
        <v>141</v>
      </c>
      <c r="AE13" s="49">
        <v>178</v>
      </c>
      <c r="AF13" s="49">
        <v>178</v>
      </c>
      <c r="AG13" s="49">
        <v>179</v>
      </c>
      <c r="AH13" s="49">
        <v>197</v>
      </c>
      <c r="AI13" s="50">
        <f t="shared" si="2"/>
        <v>1796</v>
      </c>
      <c r="AJ13" s="50">
        <f t="shared" si="3"/>
        <v>1379</v>
      </c>
      <c r="AK13" s="50">
        <f t="shared" si="4"/>
        <v>1747</v>
      </c>
      <c r="AL13" s="50">
        <f>SUM(AI13:AK13)</f>
        <v>4922</v>
      </c>
      <c r="AM13" s="50">
        <f t="shared" si="5"/>
        <v>28</v>
      </c>
      <c r="AN13" s="51">
        <f t="shared" si="1"/>
        <v>175.78571428571428</v>
      </c>
    </row>
    <row r="14" spans="1:40" ht="12.75">
      <c r="A14" s="49">
        <v>10</v>
      </c>
      <c r="B14" s="49"/>
      <c r="C14" s="49" t="s">
        <v>73</v>
      </c>
      <c r="D14" s="49" t="s">
        <v>38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>
        <v>168</v>
      </c>
      <c r="Z14" s="49">
        <v>178</v>
      </c>
      <c r="AA14" s="49">
        <v>176</v>
      </c>
      <c r="AB14" s="49">
        <v>193</v>
      </c>
      <c r="AC14" s="49">
        <v>200</v>
      </c>
      <c r="AD14" s="49">
        <v>144</v>
      </c>
      <c r="AE14" s="49">
        <v>183</v>
      </c>
      <c r="AF14" s="49">
        <v>160</v>
      </c>
      <c r="AG14" s="49">
        <v>163</v>
      </c>
      <c r="AH14" s="49">
        <v>188</v>
      </c>
      <c r="AI14" s="50">
        <f t="shared" si="2"/>
        <v>0</v>
      </c>
      <c r="AJ14" s="50">
        <f t="shared" si="3"/>
        <v>0</v>
      </c>
      <c r="AK14" s="50">
        <f t="shared" si="4"/>
        <v>1753</v>
      </c>
      <c r="AL14" s="50">
        <f t="shared" si="0"/>
        <v>1753</v>
      </c>
      <c r="AM14" s="50">
        <f t="shared" si="5"/>
        <v>10</v>
      </c>
      <c r="AN14" s="51">
        <f t="shared" si="1"/>
        <v>175.3</v>
      </c>
    </row>
    <row r="15" spans="1:40" ht="12.75">
      <c r="A15" s="49">
        <v>11</v>
      </c>
      <c r="B15" s="49">
        <v>26423</v>
      </c>
      <c r="C15" s="49" t="s">
        <v>48</v>
      </c>
      <c r="D15" s="49" t="s">
        <v>39</v>
      </c>
      <c r="E15" s="49">
        <v>172</v>
      </c>
      <c r="F15" s="49">
        <v>189</v>
      </c>
      <c r="G15" s="49">
        <v>137</v>
      </c>
      <c r="H15" s="49">
        <v>196</v>
      </c>
      <c r="I15" s="49">
        <v>163</v>
      </c>
      <c r="J15" s="49">
        <v>146</v>
      </c>
      <c r="K15" s="49">
        <v>165</v>
      </c>
      <c r="L15" s="49">
        <v>213</v>
      </c>
      <c r="M15" s="49">
        <v>191</v>
      </c>
      <c r="N15" s="49">
        <v>178</v>
      </c>
      <c r="O15" s="49">
        <v>138</v>
      </c>
      <c r="P15" s="49">
        <v>141</v>
      </c>
      <c r="Q15" s="49"/>
      <c r="R15" s="49"/>
      <c r="S15" s="49">
        <v>210</v>
      </c>
      <c r="T15" s="49">
        <v>220</v>
      </c>
      <c r="U15" s="49">
        <v>204</v>
      </c>
      <c r="V15" s="49">
        <v>105</v>
      </c>
      <c r="W15" s="49"/>
      <c r="X15" s="49">
        <v>171</v>
      </c>
      <c r="Y15" s="49">
        <v>193</v>
      </c>
      <c r="Z15" s="49">
        <v>181</v>
      </c>
      <c r="AA15" s="49">
        <v>199</v>
      </c>
      <c r="AB15" s="49">
        <v>180</v>
      </c>
      <c r="AC15" s="49">
        <v>178</v>
      </c>
      <c r="AD15" s="49"/>
      <c r="AE15" s="49">
        <v>166</v>
      </c>
      <c r="AF15" s="49">
        <v>155</v>
      </c>
      <c r="AG15" s="49">
        <v>175</v>
      </c>
      <c r="AH15" s="49">
        <v>189</v>
      </c>
      <c r="AI15" s="50">
        <f t="shared" si="2"/>
        <v>1750</v>
      </c>
      <c r="AJ15" s="50">
        <f t="shared" si="3"/>
        <v>1189</v>
      </c>
      <c r="AK15" s="50">
        <f t="shared" si="4"/>
        <v>1616</v>
      </c>
      <c r="AL15" s="50">
        <f t="shared" si="0"/>
        <v>4555</v>
      </c>
      <c r="AM15" s="50">
        <f t="shared" si="5"/>
        <v>26</v>
      </c>
      <c r="AN15" s="51">
        <f t="shared" si="1"/>
        <v>175.19230769230768</v>
      </c>
    </row>
    <row r="16" spans="1:40" ht="12.75">
      <c r="A16" s="49">
        <v>12</v>
      </c>
      <c r="B16" s="49">
        <v>9589</v>
      </c>
      <c r="C16" s="49" t="s">
        <v>36</v>
      </c>
      <c r="D16" s="49" t="s">
        <v>35</v>
      </c>
      <c r="E16" s="49">
        <v>150</v>
      </c>
      <c r="F16" s="49">
        <v>165</v>
      </c>
      <c r="G16" s="49"/>
      <c r="H16" s="49"/>
      <c r="I16" s="49">
        <v>235</v>
      </c>
      <c r="J16" s="49">
        <v>200</v>
      </c>
      <c r="K16" s="49">
        <v>170</v>
      </c>
      <c r="L16" s="49">
        <v>141</v>
      </c>
      <c r="M16" s="49">
        <v>188</v>
      </c>
      <c r="N16" s="49">
        <v>183</v>
      </c>
      <c r="O16" s="49">
        <v>169</v>
      </c>
      <c r="P16" s="49">
        <v>167</v>
      </c>
      <c r="Q16" s="49">
        <v>146</v>
      </c>
      <c r="R16" s="49">
        <v>182</v>
      </c>
      <c r="S16" s="49">
        <v>181</v>
      </c>
      <c r="T16" s="49">
        <v>135</v>
      </c>
      <c r="U16" s="49">
        <v>213</v>
      </c>
      <c r="V16" s="49">
        <v>201</v>
      </c>
      <c r="W16" s="49">
        <v>198</v>
      </c>
      <c r="X16" s="49">
        <v>177</v>
      </c>
      <c r="Y16" s="49">
        <v>178</v>
      </c>
      <c r="Z16" s="49">
        <v>132</v>
      </c>
      <c r="AA16" s="49"/>
      <c r="AB16" s="49"/>
      <c r="AC16" s="49">
        <v>165</v>
      </c>
      <c r="AD16" s="49">
        <v>151</v>
      </c>
      <c r="AE16" s="49">
        <v>206</v>
      </c>
      <c r="AF16" s="49">
        <v>175</v>
      </c>
      <c r="AG16" s="49">
        <v>149</v>
      </c>
      <c r="AH16" s="49">
        <v>165</v>
      </c>
      <c r="AI16" s="50">
        <f t="shared" si="2"/>
        <v>1432</v>
      </c>
      <c r="AJ16" s="50">
        <f t="shared" si="3"/>
        <v>1769</v>
      </c>
      <c r="AK16" s="50">
        <f t="shared" si="4"/>
        <v>1321</v>
      </c>
      <c r="AL16" s="50">
        <f t="shared" si="0"/>
        <v>4522</v>
      </c>
      <c r="AM16" s="50">
        <f t="shared" si="5"/>
        <v>26</v>
      </c>
      <c r="AN16" s="51">
        <f t="shared" si="1"/>
        <v>173.92307692307693</v>
      </c>
    </row>
    <row r="17" spans="1:40" ht="12.75">
      <c r="A17" s="49">
        <v>13</v>
      </c>
      <c r="B17" s="49">
        <v>3801</v>
      </c>
      <c r="C17" s="49" t="s">
        <v>65</v>
      </c>
      <c r="D17" s="49" t="s">
        <v>42</v>
      </c>
      <c r="E17" s="49">
        <v>169</v>
      </c>
      <c r="F17" s="49">
        <v>135</v>
      </c>
      <c r="G17" s="49">
        <v>177</v>
      </c>
      <c r="H17" s="49">
        <v>188</v>
      </c>
      <c r="I17" s="49">
        <v>147</v>
      </c>
      <c r="J17" s="49">
        <v>134</v>
      </c>
      <c r="K17" s="49">
        <v>219</v>
      </c>
      <c r="L17" s="49">
        <v>238</v>
      </c>
      <c r="M17" s="49">
        <v>145</v>
      </c>
      <c r="N17" s="49">
        <v>158</v>
      </c>
      <c r="O17" s="49">
        <v>240</v>
      </c>
      <c r="P17" s="49">
        <v>140</v>
      </c>
      <c r="Q17" s="49">
        <v>166</v>
      </c>
      <c r="R17" s="49">
        <v>166</v>
      </c>
      <c r="S17" s="49">
        <v>168</v>
      </c>
      <c r="T17" s="49">
        <v>125</v>
      </c>
      <c r="U17" s="49">
        <v>189</v>
      </c>
      <c r="V17" s="49">
        <v>210</v>
      </c>
      <c r="W17" s="49">
        <v>148</v>
      </c>
      <c r="X17" s="49">
        <v>163</v>
      </c>
      <c r="Y17" s="49">
        <v>178</v>
      </c>
      <c r="Z17" s="49">
        <v>181</v>
      </c>
      <c r="AA17" s="49">
        <v>162</v>
      </c>
      <c r="AB17" s="49">
        <v>160</v>
      </c>
      <c r="AC17" s="49">
        <v>190</v>
      </c>
      <c r="AD17" s="49">
        <v>169</v>
      </c>
      <c r="AE17" s="49">
        <v>130</v>
      </c>
      <c r="AF17" s="49">
        <v>171</v>
      </c>
      <c r="AG17" s="49">
        <v>176</v>
      </c>
      <c r="AH17" s="49">
        <v>224</v>
      </c>
      <c r="AI17" s="50">
        <f t="shared" si="2"/>
        <v>1710</v>
      </c>
      <c r="AJ17" s="50">
        <f t="shared" si="3"/>
        <v>1715</v>
      </c>
      <c r="AK17" s="50">
        <f t="shared" si="4"/>
        <v>1741</v>
      </c>
      <c r="AL17" s="50">
        <f t="shared" si="0"/>
        <v>5166</v>
      </c>
      <c r="AM17" s="50">
        <f t="shared" si="5"/>
        <v>30</v>
      </c>
      <c r="AN17" s="51">
        <f t="shared" si="1"/>
        <v>172.2</v>
      </c>
    </row>
    <row r="18" spans="1:40" ht="12.75">
      <c r="A18" s="49">
        <v>14</v>
      </c>
      <c r="B18" s="49">
        <v>2963</v>
      </c>
      <c r="C18" s="49" t="s">
        <v>64</v>
      </c>
      <c r="D18" s="49" t="s">
        <v>42</v>
      </c>
      <c r="E18" s="49">
        <v>181</v>
      </c>
      <c r="F18" s="49">
        <v>196</v>
      </c>
      <c r="G18" s="49">
        <v>198</v>
      </c>
      <c r="H18" s="49">
        <v>135</v>
      </c>
      <c r="I18" s="49">
        <v>197</v>
      </c>
      <c r="J18" s="49">
        <v>179</v>
      </c>
      <c r="K18" s="49">
        <v>187</v>
      </c>
      <c r="L18" s="49">
        <v>231</v>
      </c>
      <c r="M18" s="49">
        <v>134</v>
      </c>
      <c r="N18" s="49">
        <v>202</v>
      </c>
      <c r="O18" s="49">
        <v>128</v>
      </c>
      <c r="P18" s="49">
        <v>168</v>
      </c>
      <c r="Q18" s="49">
        <v>157</v>
      </c>
      <c r="R18" s="49">
        <v>146</v>
      </c>
      <c r="S18" s="49">
        <v>171</v>
      </c>
      <c r="T18" s="49">
        <v>197</v>
      </c>
      <c r="U18" s="49">
        <v>163</v>
      </c>
      <c r="V18" s="49">
        <v>179</v>
      </c>
      <c r="W18" s="49">
        <v>214</v>
      </c>
      <c r="X18" s="49">
        <v>177</v>
      </c>
      <c r="Y18" s="49">
        <v>154</v>
      </c>
      <c r="Z18" s="49">
        <v>178</v>
      </c>
      <c r="AA18" s="49">
        <v>199</v>
      </c>
      <c r="AB18" s="49">
        <v>165</v>
      </c>
      <c r="AC18" s="49">
        <v>193</v>
      </c>
      <c r="AD18" s="49">
        <v>121</v>
      </c>
      <c r="AE18" s="49">
        <v>170</v>
      </c>
      <c r="AF18" s="49">
        <v>113</v>
      </c>
      <c r="AG18" s="49">
        <v>134</v>
      </c>
      <c r="AH18" s="49">
        <v>188</v>
      </c>
      <c r="AI18" s="50">
        <f t="shared" si="2"/>
        <v>1840</v>
      </c>
      <c r="AJ18" s="50">
        <f t="shared" si="3"/>
        <v>1700</v>
      </c>
      <c r="AK18" s="50">
        <f t="shared" si="4"/>
        <v>1615</v>
      </c>
      <c r="AL18" s="50">
        <f t="shared" si="0"/>
        <v>5155</v>
      </c>
      <c r="AM18" s="50">
        <f t="shared" si="5"/>
        <v>30</v>
      </c>
      <c r="AN18" s="51">
        <f t="shared" si="1"/>
        <v>171.83333333333334</v>
      </c>
    </row>
    <row r="19" spans="1:40" ht="12.75">
      <c r="A19" s="49">
        <v>15</v>
      </c>
      <c r="B19" s="49">
        <v>18068</v>
      </c>
      <c r="C19" s="49" t="s">
        <v>54</v>
      </c>
      <c r="D19" s="49" t="s">
        <v>35</v>
      </c>
      <c r="E19" s="49"/>
      <c r="F19" s="49"/>
      <c r="G19" s="49">
        <v>159</v>
      </c>
      <c r="H19" s="49">
        <v>194</v>
      </c>
      <c r="I19" s="49">
        <v>111</v>
      </c>
      <c r="J19" s="49">
        <v>210</v>
      </c>
      <c r="K19" s="49"/>
      <c r="L19" s="49"/>
      <c r="M19" s="49">
        <v>150</v>
      </c>
      <c r="N19" s="49">
        <v>140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>
        <v>189</v>
      </c>
      <c r="Z19" s="49">
        <v>190</v>
      </c>
      <c r="AA19" s="49">
        <v>166</v>
      </c>
      <c r="AB19" s="49">
        <v>197</v>
      </c>
      <c r="AC19" s="49">
        <v>153</v>
      </c>
      <c r="AD19" s="49">
        <v>205</v>
      </c>
      <c r="AE19" s="49">
        <v>160</v>
      </c>
      <c r="AF19" s="49">
        <v>182</v>
      </c>
      <c r="AG19" s="49">
        <v>149</v>
      </c>
      <c r="AH19" s="49">
        <v>172</v>
      </c>
      <c r="AI19" s="50">
        <f t="shared" si="2"/>
        <v>964</v>
      </c>
      <c r="AJ19" s="50">
        <f t="shared" si="3"/>
        <v>0</v>
      </c>
      <c r="AK19" s="50">
        <f t="shared" si="4"/>
        <v>1763</v>
      </c>
      <c r="AL19" s="50">
        <f t="shared" si="0"/>
        <v>2727</v>
      </c>
      <c r="AM19" s="50">
        <f t="shared" si="5"/>
        <v>16</v>
      </c>
      <c r="AN19" s="51">
        <f t="shared" si="1"/>
        <v>170.4375</v>
      </c>
    </row>
    <row r="20" spans="1:40" ht="12.75">
      <c r="A20" s="49">
        <v>16</v>
      </c>
      <c r="B20" s="49">
        <v>3767</v>
      </c>
      <c r="C20" s="49" t="s">
        <v>51</v>
      </c>
      <c r="D20" s="49" t="s">
        <v>39</v>
      </c>
      <c r="E20" s="49"/>
      <c r="F20" s="49"/>
      <c r="G20" s="49"/>
      <c r="H20" s="49"/>
      <c r="I20" s="49">
        <v>165</v>
      </c>
      <c r="J20" s="49">
        <v>135</v>
      </c>
      <c r="K20" s="49"/>
      <c r="L20" s="49"/>
      <c r="M20" s="49">
        <v>152</v>
      </c>
      <c r="N20" s="49">
        <v>182</v>
      </c>
      <c r="O20" s="49">
        <v>151</v>
      </c>
      <c r="P20" s="49">
        <v>162</v>
      </c>
      <c r="Q20" s="49">
        <v>173</v>
      </c>
      <c r="R20" s="49">
        <v>136</v>
      </c>
      <c r="S20" s="49"/>
      <c r="T20" s="49"/>
      <c r="U20" s="49"/>
      <c r="V20" s="49">
        <v>192</v>
      </c>
      <c r="W20" s="49">
        <v>150</v>
      </c>
      <c r="X20" s="49"/>
      <c r="Y20" s="49">
        <v>159</v>
      </c>
      <c r="Z20" s="49">
        <v>189</v>
      </c>
      <c r="AA20" s="49">
        <v>160</v>
      </c>
      <c r="AB20" s="49">
        <v>178</v>
      </c>
      <c r="AC20" s="49"/>
      <c r="AD20" s="49"/>
      <c r="AE20" s="49">
        <v>143</v>
      </c>
      <c r="AF20" s="49">
        <v>208</v>
      </c>
      <c r="AG20" s="49">
        <v>184</v>
      </c>
      <c r="AH20" s="49">
        <v>216</v>
      </c>
      <c r="AI20" s="50">
        <f t="shared" si="2"/>
        <v>634</v>
      </c>
      <c r="AJ20" s="50">
        <f t="shared" si="3"/>
        <v>964</v>
      </c>
      <c r="AK20" s="50">
        <f t="shared" si="4"/>
        <v>1437</v>
      </c>
      <c r="AL20" s="50">
        <f t="shared" si="0"/>
        <v>3035</v>
      </c>
      <c r="AM20" s="50">
        <f t="shared" si="5"/>
        <v>18</v>
      </c>
      <c r="AN20" s="51">
        <f t="shared" si="1"/>
        <v>168.61111111111111</v>
      </c>
    </row>
    <row r="21" spans="1:40" ht="12.75">
      <c r="A21" s="49">
        <v>17</v>
      </c>
      <c r="B21" s="49">
        <v>5577</v>
      </c>
      <c r="C21" s="49" t="s">
        <v>34</v>
      </c>
      <c r="D21" s="49" t="s">
        <v>35</v>
      </c>
      <c r="E21" s="49">
        <v>213</v>
      </c>
      <c r="F21" s="49">
        <v>136</v>
      </c>
      <c r="G21" s="49">
        <v>189</v>
      </c>
      <c r="H21" s="49">
        <v>199</v>
      </c>
      <c r="I21" s="49">
        <v>176</v>
      </c>
      <c r="J21" s="49">
        <v>171</v>
      </c>
      <c r="K21" s="49">
        <v>157</v>
      </c>
      <c r="L21" s="49">
        <v>125</v>
      </c>
      <c r="M21" s="49">
        <v>208</v>
      </c>
      <c r="N21" s="49">
        <v>159</v>
      </c>
      <c r="O21" s="49">
        <v>170</v>
      </c>
      <c r="P21" s="49">
        <v>153</v>
      </c>
      <c r="Q21" s="49">
        <v>178</v>
      </c>
      <c r="R21" s="49">
        <v>166</v>
      </c>
      <c r="S21" s="49">
        <v>156</v>
      </c>
      <c r="T21" s="49">
        <v>167</v>
      </c>
      <c r="U21" s="49">
        <v>148</v>
      </c>
      <c r="V21" s="49">
        <v>186</v>
      </c>
      <c r="W21" s="49">
        <v>204</v>
      </c>
      <c r="X21" s="49">
        <v>174</v>
      </c>
      <c r="Y21" s="49">
        <v>185</v>
      </c>
      <c r="Z21" s="49">
        <v>126</v>
      </c>
      <c r="AA21" s="49">
        <v>167</v>
      </c>
      <c r="AB21" s="49">
        <v>147</v>
      </c>
      <c r="AC21" s="49">
        <v>147</v>
      </c>
      <c r="AD21" s="49">
        <v>140</v>
      </c>
      <c r="AE21" s="49"/>
      <c r="AF21" s="49"/>
      <c r="AG21" s="49"/>
      <c r="AH21" s="49"/>
      <c r="AI21" s="50">
        <f t="shared" si="2"/>
        <v>1733</v>
      </c>
      <c r="AJ21" s="50">
        <f t="shared" si="3"/>
        <v>1702</v>
      </c>
      <c r="AK21" s="50">
        <f t="shared" si="4"/>
        <v>912</v>
      </c>
      <c r="AL21" s="50">
        <f t="shared" si="0"/>
        <v>4347</v>
      </c>
      <c r="AM21" s="50">
        <f t="shared" si="5"/>
        <v>26</v>
      </c>
      <c r="AN21" s="51">
        <f>(AL21/AM21)</f>
        <v>167.19230769230768</v>
      </c>
    </row>
    <row r="22" spans="1:40" ht="12.75">
      <c r="A22" s="49">
        <v>18</v>
      </c>
      <c r="B22" s="49">
        <v>19948</v>
      </c>
      <c r="C22" s="49" t="s">
        <v>58</v>
      </c>
      <c r="D22" s="49" t="s">
        <v>43</v>
      </c>
      <c r="E22" s="49">
        <v>112</v>
      </c>
      <c r="F22" s="49">
        <v>190</v>
      </c>
      <c r="G22" s="49">
        <v>177</v>
      </c>
      <c r="H22" s="49">
        <v>159</v>
      </c>
      <c r="I22" s="49"/>
      <c r="J22" s="49"/>
      <c r="K22" s="49">
        <v>148</v>
      </c>
      <c r="L22" s="49">
        <v>159</v>
      </c>
      <c r="M22" s="49">
        <v>120</v>
      </c>
      <c r="N22" s="49">
        <v>124</v>
      </c>
      <c r="O22" s="49">
        <v>155</v>
      </c>
      <c r="P22" s="49">
        <v>158</v>
      </c>
      <c r="Q22" s="49"/>
      <c r="R22" s="49"/>
      <c r="S22" s="49">
        <v>165</v>
      </c>
      <c r="T22" s="49">
        <v>188</v>
      </c>
      <c r="U22" s="49">
        <v>129</v>
      </c>
      <c r="V22" s="49">
        <v>204</v>
      </c>
      <c r="W22" s="49">
        <v>172</v>
      </c>
      <c r="X22" s="49">
        <v>137</v>
      </c>
      <c r="Y22" s="49">
        <v>211</v>
      </c>
      <c r="Z22" s="49">
        <v>215</v>
      </c>
      <c r="AA22" s="49">
        <v>148</v>
      </c>
      <c r="AB22" s="49">
        <v>186</v>
      </c>
      <c r="AC22" s="49">
        <v>165</v>
      </c>
      <c r="AD22" s="49">
        <v>193</v>
      </c>
      <c r="AE22" s="49">
        <v>184</v>
      </c>
      <c r="AF22" s="49">
        <v>197</v>
      </c>
      <c r="AG22" s="49">
        <v>177</v>
      </c>
      <c r="AH22" s="49">
        <v>162</v>
      </c>
      <c r="AI22" s="50">
        <f t="shared" si="2"/>
        <v>1189</v>
      </c>
      <c r="AJ22" s="50">
        <f t="shared" si="3"/>
        <v>1308</v>
      </c>
      <c r="AK22" s="50">
        <f t="shared" si="4"/>
        <v>1838</v>
      </c>
      <c r="AL22" s="50">
        <f t="shared" si="0"/>
        <v>4335</v>
      </c>
      <c r="AM22" s="50">
        <f t="shared" si="5"/>
        <v>26</v>
      </c>
      <c r="AN22" s="51">
        <f t="shared" si="1"/>
        <v>166.73076923076923</v>
      </c>
    </row>
    <row r="23" spans="1:40" ht="12.75">
      <c r="A23" s="49">
        <v>19</v>
      </c>
      <c r="B23" s="49">
        <v>21259</v>
      </c>
      <c r="C23" s="49" t="s">
        <v>59</v>
      </c>
      <c r="D23" s="49" t="s">
        <v>41</v>
      </c>
      <c r="E23" s="49">
        <v>183</v>
      </c>
      <c r="F23" s="49">
        <v>150</v>
      </c>
      <c r="G23" s="49">
        <v>178</v>
      </c>
      <c r="H23" s="49">
        <v>164</v>
      </c>
      <c r="I23" s="49">
        <v>182</v>
      </c>
      <c r="J23" s="49">
        <v>195</v>
      </c>
      <c r="K23" s="49">
        <v>158</v>
      </c>
      <c r="L23" s="49">
        <v>169</v>
      </c>
      <c r="M23" s="49">
        <v>178</v>
      </c>
      <c r="N23" s="49">
        <v>155</v>
      </c>
      <c r="O23" s="49">
        <v>130</v>
      </c>
      <c r="P23" s="49">
        <v>156</v>
      </c>
      <c r="Q23" s="49">
        <v>212</v>
      </c>
      <c r="R23" s="49">
        <v>158</v>
      </c>
      <c r="S23" s="49">
        <v>194</v>
      </c>
      <c r="T23" s="49">
        <v>154</v>
      </c>
      <c r="U23" s="49">
        <v>146</v>
      </c>
      <c r="V23" s="49">
        <v>181</v>
      </c>
      <c r="W23" s="49">
        <v>148</v>
      </c>
      <c r="X23" s="49">
        <v>136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>
        <f t="shared" si="2"/>
        <v>1712</v>
      </c>
      <c r="AJ23" s="50">
        <f t="shared" si="3"/>
        <v>1615</v>
      </c>
      <c r="AK23" s="50">
        <f t="shared" si="4"/>
        <v>0</v>
      </c>
      <c r="AL23" s="50">
        <f t="shared" si="0"/>
        <v>3327</v>
      </c>
      <c r="AM23" s="50">
        <f t="shared" si="5"/>
        <v>20</v>
      </c>
      <c r="AN23" s="51">
        <f t="shared" si="1"/>
        <v>166.35</v>
      </c>
    </row>
    <row r="24" spans="1:40" ht="12.75">
      <c r="A24" s="49">
        <v>20</v>
      </c>
      <c r="B24" s="49">
        <v>9587</v>
      </c>
      <c r="C24" s="49" t="s">
        <v>47</v>
      </c>
      <c r="D24" s="49" t="s">
        <v>38</v>
      </c>
      <c r="E24" s="49">
        <v>154</v>
      </c>
      <c r="F24" s="49">
        <v>145</v>
      </c>
      <c r="G24" s="49">
        <v>171</v>
      </c>
      <c r="H24" s="49">
        <v>277</v>
      </c>
      <c r="I24" s="49">
        <v>144</v>
      </c>
      <c r="J24" s="49">
        <v>168</v>
      </c>
      <c r="K24" s="49">
        <v>146</v>
      </c>
      <c r="L24" s="49">
        <v>173</v>
      </c>
      <c r="M24" s="49">
        <v>174</v>
      </c>
      <c r="N24" s="49">
        <v>180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>
        <v>112</v>
      </c>
      <c r="Z24" s="49">
        <v>191</v>
      </c>
      <c r="AA24" s="49">
        <v>136</v>
      </c>
      <c r="AB24" s="49">
        <v>171</v>
      </c>
      <c r="AC24" s="49">
        <v>151</v>
      </c>
      <c r="AD24" s="49">
        <v>135</v>
      </c>
      <c r="AE24" s="49">
        <v>136</v>
      </c>
      <c r="AF24" s="49">
        <v>209</v>
      </c>
      <c r="AG24" s="49">
        <v>179</v>
      </c>
      <c r="AH24" s="49">
        <v>151</v>
      </c>
      <c r="AI24" s="50">
        <f t="shared" si="2"/>
        <v>1732</v>
      </c>
      <c r="AJ24" s="50">
        <f t="shared" si="3"/>
        <v>0</v>
      </c>
      <c r="AK24" s="50">
        <f t="shared" si="4"/>
        <v>1571</v>
      </c>
      <c r="AL24" s="50">
        <f t="shared" si="0"/>
        <v>3303</v>
      </c>
      <c r="AM24" s="50">
        <f t="shared" si="5"/>
        <v>20</v>
      </c>
      <c r="AN24" s="51">
        <f t="shared" si="1"/>
        <v>165.15</v>
      </c>
    </row>
    <row r="25" spans="1:40" ht="12.75">
      <c r="A25" s="49">
        <v>21</v>
      </c>
      <c r="B25" s="49">
        <v>3029</v>
      </c>
      <c r="C25" s="49" t="s">
        <v>46</v>
      </c>
      <c r="D25" s="49" t="s">
        <v>38</v>
      </c>
      <c r="E25" s="49">
        <v>136</v>
      </c>
      <c r="F25" s="49">
        <v>136</v>
      </c>
      <c r="G25" s="49">
        <v>194</v>
      </c>
      <c r="H25" s="49">
        <v>171</v>
      </c>
      <c r="I25" s="49">
        <v>158</v>
      </c>
      <c r="J25" s="49">
        <v>172</v>
      </c>
      <c r="K25" s="49">
        <v>197</v>
      </c>
      <c r="L25" s="49">
        <v>146</v>
      </c>
      <c r="M25" s="49">
        <v>166</v>
      </c>
      <c r="N25" s="49">
        <v>165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>
        <f t="shared" si="2"/>
        <v>1641</v>
      </c>
      <c r="AJ25" s="50">
        <f t="shared" si="3"/>
        <v>0</v>
      </c>
      <c r="AK25" s="50">
        <f t="shared" si="4"/>
        <v>0</v>
      </c>
      <c r="AL25" s="50">
        <f t="shared" si="0"/>
        <v>1641</v>
      </c>
      <c r="AM25" s="50">
        <f t="shared" si="5"/>
        <v>10</v>
      </c>
      <c r="AN25" s="51">
        <f t="shared" si="1"/>
        <v>164.1</v>
      </c>
    </row>
    <row r="26" spans="1:40" ht="12.75">
      <c r="A26" s="49">
        <v>22</v>
      </c>
      <c r="B26" s="49">
        <v>2985</v>
      </c>
      <c r="C26" s="49" t="s">
        <v>63</v>
      </c>
      <c r="D26" s="49" t="s">
        <v>42</v>
      </c>
      <c r="E26" s="49">
        <v>139</v>
      </c>
      <c r="F26" s="49">
        <v>130</v>
      </c>
      <c r="G26" s="49">
        <v>141</v>
      </c>
      <c r="H26" s="49">
        <v>104</v>
      </c>
      <c r="I26" s="49">
        <v>172</v>
      </c>
      <c r="J26" s="49">
        <v>200</v>
      </c>
      <c r="K26" s="49">
        <v>201</v>
      </c>
      <c r="L26" s="49">
        <v>169</v>
      </c>
      <c r="M26" s="49">
        <v>159</v>
      </c>
      <c r="N26" s="49">
        <v>182</v>
      </c>
      <c r="O26" s="49">
        <v>165</v>
      </c>
      <c r="P26" s="49">
        <v>159</v>
      </c>
      <c r="Q26" s="49">
        <v>144</v>
      </c>
      <c r="R26" s="49">
        <v>166</v>
      </c>
      <c r="S26" s="49">
        <v>135</v>
      </c>
      <c r="T26" s="49">
        <v>150</v>
      </c>
      <c r="U26" s="49">
        <v>192</v>
      </c>
      <c r="V26" s="49">
        <v>147</v>
      </c>
      <c r="W26" s="49">
        <v>158</v>
      </c>
      <c r="X26" s="49">
        <v>168</v>
      </c>
      <c r="Y26" s="49">
        <v>146</v>
      </c>
      <c r="Z26" s="49">
        <v>145</v>
      </c>
      <c r="AA26" s="49">
        <v>192</v>
      </c>
      <c r="AB26" s="49">
        <v>156</v>
      </c>
      <c r="AC26" s="49">
        <v>209</v>
      </c>
      <c r="AD26" s="49">
        <v>176</v>
      </c>
      <c r="AE26" s="49">
        <v>180</v>
      </c>
      <c r="AF26" s="49">
        <v>210</v>
      </c>
      <c r="AG26" s="49">
        <v>184</v>
      </c>
      <c r="AH26" s="49">
        <v>136</v>
      </c>
      <c r="AI26" s="50">
        <f t="shared" si="2"/>
        <v>1597</v>
      </c>
      <c r="AJ26" s="50">
        <f t="shared" si="3"/>
        <v>1584</v>
      </c>
      <c r="AK26" s="50">
        <f t="shared" si="4"/>
        <v>1734</v>
      </c>
      <c r="AL26" s="50">
        <f t="shared" si="0"/>
        <v>4915</v>
      </c>
      <c r="AM26" s="50">
        <f t="shared" si="5"/>
        <v>30</v>
      </c>
      <c r="AN26" s="51">
        <f t="shared" si="1"/>
        <v>163.83333333333334</v>
      </c>
    </row>
    <row r="27" spans="1:40" ht="12.75">
      <c r="A27" s="49">
        <v>23</v>
      </c>
      <c r="B27" s="49">
        <v>27018</v>
      </c>
      <c r="C27" s="49" t="s">
        <v>69</v>
      </c>
      <c r="D27" s="49" t="s">
        <v>41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>
        <v>222</v>
      </c>
      <c r="U27" s="49">
        <v>139</v>
      </c>
      <c r="V27" s="49">
        <v>157</v>
      </c>
      <c r="W27" s="49">
        <v>128</v>
      </c>
      <c r="X27" s="49">
        <v>166</v>
      </c>
      <c r="Y27" s="49">
        <v>176</v>
      </c>
      <c r="Z27" s="49">
        <v>163</v>
      </c>
      <c r="AA27" s="49">
        <v>164</v>
      </c>
      <c r="AB27" s="49">
        <v>128</v>
      </c>
      <c r="AC27" s="49">
        <v>179</v>
      </c>
      <c r="AD27" s="49">
        <v>146</v>
      </c>
      <c r="AE27" s="49">
        <v>180</v>
      </c>
      <c r="AF27" s="49">
        <v>165</v>
      </c>
      <c r="AG27" s="49">
        <v>170</v>
      </c>
      <c r="AH27" s="49">
        <v>162</v>
      </c>
      <c r="AI27" s="50">
        <f t="shared" si="2"/>
        <v>0</v>
      </c>
      <c r="AJ27" s="50">
        <f t="shared" si="3"/>
        <v>812</v>
      </c>
      <c r="AK27" s="50">
        <f t="shared" si="4"/>
        <v>1633</v>
      </c>
      <c r="AL27" s="50">
        <f t="shared" si="0"/>
        <v>2445</v>
      </c>
      <c r="AM27" s="50">
        <f t="shared" si="5"/>
        <v>15</v>
      </c>
      <c r="AN27" s="51">
        <f t="shared" si="1"/>
        <v>163</v>
      </c>
    </row>
    <row r="28" spans="1:40" ht="12.75">
      <c r="A28" s="49">
        <v>24</v>
      </c>
      <c r="B28" s="49">
        <v>2957</v>
      </c>
      <c r="C28" s="49" t="s">
        <v>62</v>
      </c>
      <c r="D28" s="49" t="s">
        <v>42</v>
      </c>
      <c r="E28" s="49">
        <v>153</v>
      </c>
      <c r="F28" s="49">
        <v>203</v>
      </c>
      <c r="G28" s="49">
        <v>160</v>
      </c>
      <c r="H28" s="49">
        <v>144</v>
      </c>
      <c r="I28" s="49">
        <v>134</v>
      </c>
      <c r="J28" s="49">
        <v>152</v>
      </c>
      <c r="K28" s="49">
        <v>153</v>
      </c>
      <c r="L28" s="49">
        <v>171</v>
      </c>
      <c r="M28" s="49">
        <v>204</v>
      </c>
      <c r="N28" s="49">
        <v>138</v>
      </c>
      <c r="O28" s="49">
        <v>144</v>
      </c>
      <c r="P28" s="49">
        <v>157</v>
      </c>
      <c r="Q28" s="49">
        <v>156</v>
      </c>
      <c r="R28" s="49">
        <v>152</v>
      </c>
      <c r="S28" s="49">
        <v>166</v>
      </c>
      <c r="T28" s="49">
        <v>230</v>
      </c>
      <c r="U28" s="49">
        <v>167</v>
      </c>
      <c r="V28" s="49">
        <v>178</v>
      </c>
      <c r="W28" s="49">
        <v>147</v>
      </c>
      <c r="X28" s="49">
        <v>153</v>
      </c>
      <c r="Y28" s="49">
        <v>170</v>
      </c>
      <c r="Z28" s="49">
        <v>178</v>
      </c>
      <c r="AA28" s="49">
        <v>161</v>
      </c>
      <c r="AB28" s="49">
        <v>148</v>
      </c>
      <c r="AC28" s="49">
        <v>166</v>
      </c>
      <c r="AD28" s="49">
        <v>140</v>
      </c>
      <c r="AE28" s="49">
        <v>148</v>
      </c>
      <c r="AF28" s="49">
        <v>159</v>
      </c>
      <c r="AG28" s="49">
        <v>173</v>
      </c>
      <c r="AH28" s="49">
        <v>180</v>
      </c>
      <c r="AI28" s="50">
        <f t="shared" si="2"/>
        <v>1612</v>
      </c>
      <c r="AJ28" s="50">
        <f t="shared" si="3"/>
        <v>1650</v>
      </c>
      <c r="AK28" s="50">
        <f t="shared" si="4"/>
        <v>1623</v>
      </c>
      <c r="AL28" s="50">
        <f t="shared" si="0"/>
        <v>4885</v>
      </c>
      <c r="AM28" s="50">
        <f t="shared" si="5"/>
        <v>30</v>
      </c>
      <c r="AN28" s="51">
        <f t="shared" si="1"/>
        <v>162.83333333333334</v>
      </c>
    </row>
    <row r="29" spans="1:40" ht="12.75">
      <c r="A29" s="49">
        <v>25</v>
      </c>
      <c r="B29" s="49">
        <v>30639</v>
      </c>
      <c r="C29" s="49" t="s">
        <v>60</v>
      </c>
      <c r="D29" s="49" t="s">
        <v>41</v>
      </c>
      <c r="E29" s="49">
        <v>185</v>
      </c>
      <c r="F29" s="49">
        <v>153</v>
      </c>
      <c r="G29" s="49">
        <v>131</v>
      </c>
      <c r="H29" s="49"/>
      <c r="I29" s="49">
        <v>179</v>
      </c>
      <c r="J29" s="49">
        <v>191</v>
      </c>
      <c r="K29" s="49">
        <v>178</v>
      </c>
      <c r="L29" s="49">
        <v>165</v>
      </c>
      <c r="M29" s="49">
        <v>124</v>
      </c>
      <c r="N29" s="49">
        <v>166</v>
      </c>
      <c r="O29" s="49">
        <v>173</v>
      </c>
      <c r="P29" s="49">
        <v>187</v>
      </c>
      <c r="Q29" s="49">
        <v>195</v>
      </c>
      <c r="R29" s="49">
        <v>153</v>
      </c>
      <c r="S29" s="49">
        <v>163</v>
      </c>
      <c r="T29" s="49">
        <v>188</v>
      </c>
      <c r="U29" s="49">
        <v>144</v>
      </c>
      <c r="V29" s="49">
        <v>165</v>
      </c>
      <c r="W29" s="49"/>
      <c r="X29" s="49"/>
      <c r="Y29" s="49">
        <v>158</v>
      </c>
      <c r="Z29" s="49">
        <v>159</v>
      </c>
      <c r="AA29" s="49">
        <v>168</v>
      </c>
      <c r="AB29" s="49">
        <v>106</v>
      </c>
      <c r="AC29" s="49">
        <v>175</v>
      </c>
      <c r="AD29" s="49">
        <v>147</v>
      </c>
      <c r="AE29" s="49">
        <v>126</v>
      </c>
      <c r="AF29" s="49">
        <v>193</v>
      </c>
      <c r="AG29" s="49">
        <v>130</v>
      </c>
      <c r="AH29" s="49">
        <v>182</v>
      </c>
      <c r="AI29" s="50">
        <f t="shared" si="2"/>
        <v>1472</v>
      </c>
      <c r="AJ29" s="50">
        <f t="shared" si="3"/>
        <v>1368</v>
      </c>
      <c r="AK29" s="50">
        <f t="shared" si="4"/>
        <v>1544</v>
      </c>
      <c r="AL29" s="50">
        <f t="shared" si="0"/>
        <v>4384</v>
      </c>
      <c r="AM29" s="50">
        <f t="shared" si="5"/>
        <v>27</v>
      </c>
      <c r="AN29" s="51">
        <f t="shared" si="1"/>
        <v>162.37037037037038</v>
      </c>
    </row>
    <row r="30" spans="1:40" ht="12.75">
      <c r="A30" s="49">
        <v>26</v>
      </c>
      <c r="B30" s="49">
        <v>4709</v>
      </c>
      <c r="C30" s="49" t="s">
        <v>31</v>
      </c>
      <c r="D30" s="49" t="s">
        <v>43</v>
      </c>
      <c r="E30" s="49">
        <v>206</v>
      </c>
      <c r="F30" s="49">
        <v>155</v>
      </c>
      <c r="G30" s="49">
        <v>171</v>
      </c>
      <c r="H30" s="49">
        <v>176</v>
      </c>
      <c r="I30" s="49">
        <v>148</v>
      </c>
      <c r="J30" s="49">
        <v>178</v>
      </c>
      <c r="K30" s="49"/>
      <c r="L30" s="49"/>
      <c r="M30" s="49">
        <v>128</v>
      </c>
      <c r="N30" s="49"/>
      <c r="O30" s="49"/>
      <c r="P30" s="49"/>
      <c r="Q30" s="49">
        <v>140</v>
      </c>
      <c r="R30" s="49">
        <v>123</v>
      </c>
      <c r="S30" s="49">
        <v>156</v>
      </c>
      <c r="T30" s="49">
        <v>165</v>
      </c>
      <c r="U30" s="49">
        <v>165</v>
      </c>
      <c r="V30" s="49">
        <v>140</v>
      </c>
      <c r="W30" s="49">
        <v>159</v>
      </c>
      <c r="X30" s="49">
        <v>151</v>
      </c>
      <c r="Y30" s="49">
        <v>153</v>
      </c>
      <c r="Z30" s="49">
        <v>190</v>
      </c>
      <c r="AA30" s="49">
        <v>175</v>
      </c>
      <c r="AB30" s="49">
        <v>181</v>
      </c>
      <c r="AC30" s="49">
        <v>145</v>
      </c>
      <c r="AD30" s="49">
        <v>183</v>
      </c>
      <c r="AE30" s="49">
        <v>142</v>
      </c>
      <c r="AF30" s="49">
        <v>176</v>
      </c>
      <c r="AG30" s="49">
        <v>171</v>
      </c>
      <c r="AH30" s="49">
        <v>142</v>
      </c>
      <c r="AI30" s="50">
        <f t="shared" si="2"/>
        <v>1162</v>
      </c>
      <c r="AJ30" s="50">
        <f t="shared" si="3"/>
        <v>1199</v>
      </c>
      <c r="AK30" s="50">
        <f t="shared" si="4"/>
        <v>1658</v>
      </c>
      <c r="AL30" s="50">
        <f t="shared" si="0"/>
        <v>4019</v>
      </c>
      <c r="AM30" s="50">
        <f t="shared" si="5"/>
        <v>25</v>
      </c>
      <c r="AN30" s="51">
        <f t="shared" si="1"/>
        <v>160.76</v>
      </c>
    </row>
    <row r="31" spans="1:40" ht="12.75">
      <c r="A31" s="49">
        <v>27</v>
      </c>
      <c r="B31" s="49">
        <v>2890</v>
      </c>
      <c r="C31" s="49" t="s">
        <v>32</v>
      </c>
      <c r="D31" s="49" t="s">
        <v>35</v>
      </c>
      <c r="E31" s="49">
        <v>192</v>
      </c>
      <c r="F31" s="49">
        <v>201</v>
      </c>
      <c r="G31" s="49">
        <v>157</v>
      </c>
      <c r="H31" s="49">
        <v>182</v>
      </c>
      <c r="I31" s="49"/>
      <c r="J31" s="49"/>
      <c r="K31" s="49">
        <v>102</v>
      </c>
      <c r="L31" s="49">
        <v>172</v>
      </c>
      <c r="M31" s="49">
        <v>178</v>
      </c>
      <c r="N31" s="49">
        <v>163</v>
      </c>
      <c r="O31" s="49">
        <v>137</v>
      </c>
      <c r="P31" s="49">
        <v>156</v>
      </c>
      <c r="Q31" s="49">
        <v>137</v>
      </c>
      <c r="R31" s="49">
        <v>162</v>
      </c>
      <c r="S31" s="49">
        <v>225</v>
      </c>
      <c r="T31" s="49">
        <v>138</v>
      </c>
      <c r="U31" s="49">
        <v>138</v>
      </c>
      <c r="V31" s="49">
        <v>145</v>
      </c>
      <c r="W31" s="49">
        <v>148</v>
      </c>
      <c r="X31" s="49">
        <v>179</v>
      </c>
      <c r="Y31" s="49">
        <v>150</v>
      </c>
      <c r="Z31" s="49">
        <v>182</v>
      </c>
      <c r="AA31" s="49">
        <v>125</v>
      </c>
      <c r="AB31" s="49">
        <v>164</v>
      </c>
      <c r="AC31" s="49"/>
      <c r="AD31" s="49"/>
      <c r="AE31" s="49">
        <v>167</v>
      </c>
      <c r="AF31" s="49">
        <v>170</v>
      </c>
      <c r="AG31" s="49">
        <v>160</v>
      </c>
      <c r="AH31" s="49">
        <v>136</v>
      </c>
      <c r="AI31" s="50">
        <f t="shared" si="2"/>
        <v>1347</v>
      </c>
      <c r="AJ31" s="50">
        <f t="shared" si="3"/>
        <v>1565</v>
      </c>
      <c r="AK31" s="50">
        <f t="shared" si="4"/>
        <v>1254</v>
      </c>
      <c r="AL31" s="50">
        <f t="shared" si="0"/>
        <v>4166</v>
      </c>
      <c r="AM31" s="50">
        <f t="shared" si="5"/>
        <v>26</v>
      </c>
      <c r="AN31" s="51">
        <f t="shared" si="1"/>
        <v>160.23076923076923</v>
      </c>
    </row>
    <row r="32" spans="1:40" ht="12.75">
      <c r="A32" s="49">
        <v>28</v>
      </c>
      <c r="B32" s="49">
        <v>4639</v>
      </c>
      <c r="C32" s="49" t="s">
        <v>67</v>
      </c>
      <c r="D32" s="49" t="s">
        <v>39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>
        <v>143</v>
      </c>
      <c r="P32" s="49">
        <v>167</v>
      </c>
      <c r="Q32" s="49">
        <v>152</v>
      </c>
      <c r="R32" s="49">
        <v>184</v>
      </c>
      <c r="S32" s="49">
        <v>179</v>
      </c>
      <c r="T32" s="49">
        <v>155</v>
      </c>
      <c r="U32" s="49"/>
      <c r="V32" s="49"/>
      <c r="W32" s="49"/>
      <c r="X32" s="49"/>
      <c r="Y32" s="49">
        <v>147</v>
      </c>
      <c r="Z32" s="49">
        <v>149</v>
      </c>
      <c r="AA32" s="49"/>
      <c r="AB32" s="49"/>
      <c r="AC32" s="49">
        <v>151</v>
      </c>
      <c r="AD32" s="49">
        <v>145</v>
      </c>
      <c r="AE32" s="49"/>
      <c r="AF32" s="49"/>
      <c r="AG32" s="49"/>
      <c r="AH32" s="49">
        <v>147</v>
      </c>
      <c r="AI32" s="50">
        <f t="shared" si="2"/>
        <v>0</v>
      </c>
      <c r="AJ32" s="50">
        <f t="shared" si="3"/>
        <v>980</v>
      </c>
      <c r="AK32" s="50">
        <f t="shared" si="4"/>
        <v>739</v>
      </c>
      <c r="AL32" s="50">
        <f t="shared" si="0"/>
        <v>1719</v>
      </c>
      <c r="AM32" s="50">
        <f t="shared" si="5"/>
        <v>11</v>
      </c>
      <c r="AN32" s="51">
        <f t="shared" si="1"/>
        <v>156.27272727272728</v>
      </c>
    </row>
    <row r="33" spans="1:40" ht="12.75">
      <c r="A33" s="49">
        <v>29</v>
      </c>
      <c r="B33" s="49"/>
      <c r="C33" s="52" t="s">
        <v>71</v>
      </c>
      <c r="D33" s="52" t="s">
        <v>38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>
        <v>117</v>
      </c>
      <c r="Z33" s="52">
        <v>151</v>
      </c>
      <c r="AA33" s="52">
        <v>150</v>
      </c>
      <c r="AB33" s="52">
        <v>190</v>
      </c>
      <c r="AC33" s="52">
        <v>168</v>
      </c>
      <c r="AD33" s="52">
        <v>172</v>
      </c>
      <c r="AE33" s="52">
        <v>180</v>
      </c>
      <c r="AF33" s="52">
        <v>142</v>
      </c>
      <c r="AG33" s="52">
        <v>150</v>
      </c>
      <c r="AH33" s="52">
        <v>137</v>
      </c>
      <c r="AI33" s="50">
        <f t="shared" si="2"/>
        <v>0</v>
      </c>
      <c r="AJ33" s="50">
        <f t="shared" si="3"/>
        <v>0</v>
      </c>
      <c r="AK33" s="50">
        <f t="shared" si="4"/>
        <v>1557</v>
      </c>
      <c r="AL33" s="50">
        <f t="shared" si="0"/>
        <v>1557</v>
      </c>
      <c r="AM33" s="50">
        <f t="shared" si="5"/>
        <v>10</v>
      </c>
      <c r="AN33" s="51">
        <f t="shared" si="1"/>
        <v>155.7</v>
      </c>
    </row>
    <row r="34" spans="1:40" ht="12.75">
      <c r="A34" s="49">
        <v>30</v>
      </c>
      <c r="B34" s="49"/>
      <c r="C34" s="49" t="s">
        <v>72</v>
      </c>
      <c r="D34" s="49" t="s">
        <v>38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>
        <v>125</v>
      </c>
      <c r="Z34" s="49">
        <v>137</v>
      </c>
      <c r="AA34" s="49">
        <v>132</v>
      </c>
      <c r="AB34" s="49">
        <v>209</v>
      </c>
      <c r="AC34" s="49">
        <v>177</v>
      </c>
      <c r="AD34" s="49">
        <v>119</v>
      </c>
      <c r="AE34" s="49">
        <v>117</v>
      </c>
      <c r="AF34" s="49">
        <v>188</v>
      </c>
      <c r="AG34" s="49">
        <v>166</v>
      </c>
      <c r="AH34" s="49">
        <v>171</v>
      </c>
      <c r="AI34" s="50">
        <f t="shared" si="2"/>
        <v>0</v>
      </c>
      <c r="AJ34" s="50">
        <f t="shared" si="3"/>
        <v>0</v>
      </c>
      <c r="AK34" s="50">
        <f t="shared" si="4"/>
        <v>1541</v>
      </c>
      <c r="AL34" s="50">
        <f t="shared" si="0"/>
        <v>1541</v>
      </c>
      <c r="AM34" s="50">
        <f t="shared" si="5"/>
        <v>10</v>
      </c>
      <c r="AN34" s="51">
        <f t="shared" si="1"/>
        <v>154.1</v>
      </c>
    </row>
    <row r="35" spans="1:40" ht="12.75">
      <c r="A35" s="49">
        <v>31</v>
      </c>
      <c r="B35" s="49">
        <v>24696</v>
      </c>
      <c r="C35" s="49" t="s">
        <v>75</v>
      </c>
      <c r="D35" s="49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>
        <v>163</v>
      </c>
      <c r="AF35" s="49">
        <v>140</v>
      </c>
      <c r="AG35" s="49"/>
      <c r="AH35" s="49"/>
      <c r="AI35" s="50">
        <f t="shared" si="2"/>
        <v>0</v>
      </c>
      <c r="AJ35" s="50">
        <f t="shared" si="3"/>
        <v>0</v>
      </c>
      <c r="AK35" s="50">
        <f t="shared" si="4"/>
        <v>303</v>
      </c>
      <c r="AL35" s="50">
        <f t="shared" si="0"/>
        <v>303</v>
      </c>
      <c r="AM35" s="50">
        <f t="shared" si="5"/>
        <v>2</v>
      </c>
      <c r="AN35" s="51">
        <f t="shared" si="1"/>
        <v>151.5</v>
      </c>
    </row>
    <row r="36" spans="1:40" ht="12.75">
      <c r="A36" s="49">
        <v>32</v>
      </c>
      <c r="B36" s="49">
        <v>15894</v>
      </c>
      <c r="C36" s="52" t="s">
        <v>53</v>
      </c>
      <c r="D36" s="52" t="s">
        <v>35</v>
      </c>
      <c r="E36" s="52">
        <v>154</v>
      </c>
      <c r="F36" s="52">
        <v>126</v>
      </c>
      <c r="G36" s="52"/>
      <c r="H36" s="52"/>
      <c r="I36" s="52">
        <v>116</v>
      </c>
      <c r="J36" s="52"/>
      <c r="K36" s="52">
        <v>111</v>
      </c>
      <c r="L36" s="52">
        <v>134</v>
      </c>
      <c r="M36" s="52"/>
      <c r="N36" s="52"/>
      <c r="O36" s="52">
        <v>126</v>
      </c>
      <c r="P36" s="52">
        <v>152</v>
      </c>
      <c r="Q36" s="52">
        <v>114</v>
      </c>
      <c r="R36" s="52">
        <v>153</v>
      </c>
      <c r="S36" s="52">
        <v>131</v>
      </c>
      <c r="T36" s="52">
        <v>128</v>
      </c>
      <c r="U36" s="52">
        <v>142</v>
      </c>
      <c r="V36" s="52">
        <v>158</v>
      </c>
      <c r="W36" s="52">
        <v>150</v>
      </c>
      <c r="X36" s="52">
        <v>165</v>
      </c>
      <c r="Y36" s="52"/>
      <c r="Z36" s="52"/>
      <c r="AA36" s="52">
        <v>159</v>
      </c>
      <c r="AB36" s="52">
        <v>157</v>
      </c>
      <c r="AC36" s="52">
        <v>163</v>
      </c>
      <c r="AD36" s="52">
        <v>137</v>
      </c>
      <c r="AE36" s="52">
        <v>165</v>
      </c>
      <c r="AF36" s="52">
        <v>192</v>
      </c>
      <c r="AG36" s="52">
        <v>164</v>
      </c>
      <c r="AH36" s="52">
        <v>157</v>
      </c>
      <c r="AI36" s="50">
        <f t="shared" si="2"/>
        <v>641</v>
      </c>
      <c r="AJ36" s="50">
        <f t="shared" si="3"/>
        <v>1419</v>
      </c>
      <c r="AK36" s="50">
        <f t="shared" si="4"/>
        <v>1294</v>
      </c>
      <c r="AL36" s="50">
        <f t="shared" si="0"/>
        <v>3354</v>
      </c>
      <c r="AM36" s="50">
        <f t="shared" si="5"/>
        <v>23</v>
      </c>
      <c r="AN36" s="51">
        <f t="shared" si="1"/>
        <v>145.82608695652175</v>
      </c>
    </row>
    <row r="37" spans="1:40" ht="12.75">
      <c r="A37" s="49">
        <v>33</v>
      </c>
      <c r="B37" s="49">
        <v>26763</v>
      </c>
      <c r="C37" s="49" t="s">
        <v>68</v>
      </c>
      <c r="D37" s="49" t="s">
        <v>41</v>
      </c>
      <c r="E37" s="49"/>
      <c r="F37" s="49">
        <v>142</v>
      </c>
      <c r="G37" s="49"/>
      <c r="H37" s="49">
        <v>140</v>
      </c>
      <c r="I37" s="49">
        <v>140</v>
      </c>
      <c r="J37" s="49"/>
      <c r="K37" s="49">
        <v>129</v>
      </c>
      <c r="L37" s="49"/>
      <c r="M37" s="49">
        <v>196</v>
      </c>
      <c r="N37" s="49">
        <v>139</v>
      </c>
      <c r="O37" s="49">
        <v>136</v>
      </c>
      <c r="P37" s="49">
        <v>139</v>
      </c>
      <c r="Q37" s="49">
        <v>139</v>
      </c>
      <c r="R37" s="49">
        <v>131</v>
      </c>
      <c r="S37" s="49">
        <v>152</v>
      </c>
      <c r="T37" s="49">
        <v>138</v>
      </c>
      <c r="U37" s="49">
        <v>126</v>
      </c>
      <c r="V37" s="49"/>
      <c r="W37" s="49">
        <v>128</v>
      </c>
      <c r="X37" s="49">
        <v>115</v>
      </c>
      <c r="Y37" s="49">
        <v>69</v>
      </c>
      <c r="Z37" s="49">
        <v>152</v>
      </c>
      <c r="AA37" s="49">
        <v>175</v>
      </c>
      <c r="AB37" s="49">
        <v>142</v>
      </c>
      <c r="AC37" s="49">
        <v>190</v>
      </c>
      <c r="AD37" s="49">
        <v>144</v>
      </c>
      <c r="AE37" s="49">
        <v>148</v>
      </c>
      <c r="AF37" s="49">
        <v>153</v>
      </c>
      <c r="AG37" s="49">
        <v>141</v>
      </c>
      <c r="AH37" s="49">
        <v>134</v>
      </c>
      <c r="AI37" s="50">
        <f t="shared" si="2"/>
        <v>886</v>
      </c>
      <c r="AJ37" s="50">
        <f t="shared" si="3"/>
        <v>1204</v>
      </c>
      <c r="AK37" s="50">
        <f t="shared" si="4"/>
        <v>1448</v>
      </c>
      <c r="AL37" s="50">
        <f t="shared" si="0"/>
        <v>3538</v>
      </c>
      <c r="AM37" s="50">
        <f t="shared" si="5"/>
        <v>25</v>
      </c>
      <c r="AN37" s="51">
        <f t="shared" si="1"/>
        <v>141.52</v>
      </c>
    </row>
    <row r="38" spans="1:40" ht="12.75">
      <c r="A38" s="49">
        <v>34</v>
      </c>
      <c r="B38" s="49">
        <v>2729</v>
      </c>
      <c r="C38" s="49" t="s">
        <v>33</v>
      </c>
      <c r="D38" s="49" t="s">
        <v>35</v>
      </c>
      <c r="E38" s="49"/>
      <c r="F38" s="49"/>
      <c r="G38" s="49">
        <v>109</v>
      </c>
      <c r="H38" s="49">
        <v>185</v>
      </c>
      <c r="I38" s="49"/>
      <c r="J38" s="49">
        <v>129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>
        <f t="shared" si="2"/>
        <v>423</v>
      </c>
      <c r="AJ38" s="50">
        <f t="shared" si="3"/>
        <v>0</v>
      </c>
      <c r="AK38" s="50">
        <f t="shared" si="4"/>
        <v>0</v>
      </c>
      <c r="AL38" s="50">
        <f t="shared" si="0"/>
        <v>423</v>
      </c>
      <c r="AM38" s="50">
        <f t="shared" si="5"/>
        <v>3</v>
      </c>
      <c r="AN38" s="51">
        <f t="shared" si="1"/>
        <v>141</v>
      </c>
    </row>
    <row r="39" spans="1:40" ht="12.75">
      <c r="A39" s="49">
        <v>35</v>
      </c>
      <c r="B39" s="49">
        <v>9582</v>
      </c>
      <c r="C39" s="49" t="s">
        <v>74</v>
      </c>
      <c r="D39" s="49" t="s">
        <v>39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>
        <v>134</v>
      </c>
      <c r="AD39" s="49">
        <v>176</v>
      </c>
      <c r="AE39" s="49">
        <v>136</v>
      </c>
      <c r="AF39" s="49">
        <v>111</v>
      </c>
      <c r="AG39" s="49">
        <v>128</v>
      </c>
      <c r="AH39" s="49"/>
      <c r="AI39" s="50">
        <f t="shared" si="2"/>
        <v>0</v>
      </c>
      <c r="AJ39" s="50">
        <f t="shared" si="3"/>
        <v>0</v>
      </c>
      <c r="AK39" s="50">
        <f t="shared" si="4"/>
        <v>685</v>
      </c>
      <c r="AL39" s="50">
        <f t="shared" si="0"/>
        <v>685</v>
      </c>
      <c r="AM39" s="50">
        <f t="shared" si="5"/>
        <v>5</v>
      </c>
      <c r="AN39" s="51">
        <f t="shared" si="1"/>
        <v>137</v>
      </c>
    </row>
    <row r="40" spans="1:40" ht="12.75">
      <c r="A40" s="49">
        <v>36</v>
      </c>
      <c r="B40" s="49">
        <v>15744</v>
      </c>
      <c r="C40" s="49" t="s">
        <v>76</v>
      </c>
      <c r="D40" s="49" t="s">
        <v>41</v>
      </c>
      <c r="E40" s="49">
        <v>134</v>
      </c>
      <c r="F40" s="49"/>
      <c r="G40" s="49">
        <v>162</v>
      </c>
      <c r="H40" s="49">
        <v>135</v>
      </c>
      <c r="I40" s="49"/>
      <c r="J40" s="49">
        <v>132</v>
      </c>
      <c r="K40" s="49"/>
      <c r="L40" s="49">
        <v>126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>
        <v>113</v>
      </c>
      <c r="Z40" s="49">
        <v>138</v>
      </c>
      <c r="AA40" s="49">
        <v>152</v>
      </c>
      <c r="AB40" s="49">
        <v>130</v>
      </c>
      <c r="AC40" s="49">
        <v>135</v>
      </c>
      <c r="AD40" s="49">
        <v>157</v>
      </c>
      <c r="AE40" s="49">
        <v>141</v>
      </c>
      <c r="AF40" s="49">
        <v>130</v>
      </c>
      <c r="AG40" s="49">
        <v>158</v>
      </c>
      <c r="AH40" s="49">
        <v>93</v>
      </c>
      <c r="AI40" s="50">
        <f t="shared" si="2"/>
        <v>689</v>
      </c>
      <c r="AJ40" s="50">
        <f t="shared" si="3"/>
        <v>0</v>
      </c>
      <c r="AK40" s="50">
        <f t="shared" si="4"/>
        <v>1347</v>
      </c>
      <c r="AL40" s="50">
        <f t="shared" si="0"/>
        <v>2036</v>
      </c>
      <c r="AM40" s="50">
        <f t="shared" si="5"/>
        <v>15</v>
      </c>
      <c r="AN40" s="51">
        <f t="shared" si="1"/>
        <v>135.73333333333332</v>
      </c>
    </row>
    <row r="41" spans="1:40" ht="12.75">
      <c r="A41" s="49">
        <v>37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>
        <f t="shared" si="2"/>
        <v>0</v>
      </c>
      <c r="AJ41" s="50">
        <f t="shared" si="3"/>
        <v>0</v>
      </c>
      <c r="AK41" s="50">
        <f t="shared" si="4"/>
        <v>0</v>
      </c>
      <c r="AL41" s="50">
        <f t="shared" si="0"/>
        <v>0</v>
      </c>
      <c r="AM41" s="50">
        <f t="shared" si="5"/>
        <v>0</v>
      </c>
      <c r="AN41" s="51" t="e">
        <f t="shared" si="1"/>
        <v>#DIV/0!</v>
      </c>
    </row>
    <row r="42" spans="1:40" ht="12.75">
      <c r="A42" s="49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>
        <f t="shared" si="2"/>
        <v>0</v>
      </c>
      <c r="AJ42" s="50">
        <f t="shared" si="3"/>
        <v>0</v>
      </c>
      <c r="AK42" s="50">
        <f t="shared" si="4"/>
        <v>0</v>
      </c>
      <c r="AL42" s="50">
        <f t="shared" si="0"/>
        <v>0</v>
      </c>
      <c r="AM42" s="50">
        <f t="shared" si="5"/>
        <v>0</v>
      </c>
      <c r="AN42" s="51" t="e">
        <f t="shared" si="1"/>
        <v>#DIV/0!</v>
      </c>
    </row>
    <row r="43" spans="1:40" ht="12.75">
      <c r="A43" s="49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>
        <f t="shared" si="2"/>
        <v>0</v>
      </c>
      <c r="AJ43" s="50">
        <f t="shared" si="3"/>
        <v>0</v>
      </c>
      <c r="AK43" s="50">
        <f t="shared" si="4"/>
        <v>0</v>
      </c>
      <c r="AL43" s="50">
        <f t="shared" si="0"/>
        <v>0</v>
      </c>
      <c r="AM43" s="50">
        <f t="shared" si="5"/>
        <v>0</v>
      </c>
      <c r="AN43" s="51" t="e">
        <f t="shared" si="1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3937007874015748" right="0.75" top="1.5748031496062993" bottom="0.7874015748031497" header="0" footer="0"/>
  <pageSetup fitToHeight="1" fitToWidth="1" horizontalDpi="240" verticalDpi="240" orientation="portrait" paperSize="9" r:id="rId1"/>
  <headerFooter alignWithMargins="0">
    <oddHeader>&amp;C&amp;"Arial,Negrita"&amp;16
LLIGA CATALANA DE BOWLING 2006-2007
3 a DIVISIÓ MASCULINA -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</cp:lastModifiedBy>
  <cp:lastPrinted>2007-05-23T17:24:12Z</cp:lastPrinted>
  <dcterms:created xsi:type="dcterms:W3CDTF">1999-10-03T14:06:37Z</dcterms:created>
  <dcterms:modified xsi:type="dcterms:W3CDTF">2007-05-25T15:50:28Z</dcterms:modified>
  <cp:category/>
  <cp:version/>
  <cp:contentType/>
  <cp:contentStatus/>
</cp:coreProperties>
</file>